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0EN_Trimoterm FTV - Cutting List/Verzija 1_4.1 - Delovna/"/>
    </mc:Choice>
  </mc:AlternateContent>
  <xr:revisionPtr revIDLastSave="0" documentId="8_{C070CBDF-8D0C-4892-A2A0-6640358D7FF4}" xr6:coauthVersionLast="47" xr6:coauthVersionMax="47" xr10:uidLastSave="{00000000-0000-0000-0000-000000000000}"/>
  <bookViews>
    <workbookView xWindow="-120" yWindow="-120" windowWidth="29040" windowHeight="15720" tabRatio="831" activeTab="1" xr2:uid="{544507FD-567E-4511-A1C4-CC0CFF67ADF1}"/>
  </bookViews>
  <sheets>
    <sheet name="Intrucciones" sheetId="1" r:id="rId1"/>
    <sheet name="Panel FTV" sheetId="2" r:id="rId2"/>
    <sheet name="FTV L esquina canto rec (trans)" sheetId="4" r:id="rId3"/>
    <sheet name="FTV U esquina canto rec (trans)" sheetId="5" r:id="rId4"/>
    <sheet name="FTV L esquina (longi)_Canto cor" sheetId="6" r:id="rId5"/>
    <sheet name="FTV L esquina (longi)_Machihemb" sheetId="10" r:id="rId6"/>
    <sheet name="FTV L esq. redondeada (longi)" sheetId="7" r:id="rId7"/>
    <sheet name="FTV U esq. redondeada (longi)" sheetId="8" r:id="rId8"/>
    <sheet name="List_Values" sheetId="11" state="hidden" r:id="rId9"/>
    <sheet name="Updates" sheetId="9" state="hidden" r:id="rId10"/>
  </sheets>
  <definedNames>
    <definedName name="_xlnm._FilterDatabase" localSheetId="6" hidden="1">'FTV L esq. redondeada (longi)'!$A$23:$V$26</definedName>
    <definedName name="_xlnm._FilterDatabase" localSheetId="4" hidden="1">'FTV L esquina (longi)_Canto cor'!$A$23:$V$27</definedName>
    <definedName name="_xlnm._FilterDatabase" localSheetId="5" hidden="1">'FTV L esquina (longi)_Machihemb'!$A$23:$V$27</definedName>
    <definedName name="_xlnm._FilterDatabase" localSheetId="2" hidden="1">'FTV L esquina canto rec (trans)'!$A$23:$U$27</definedName>
    <definedName name="_xlnm._FilterDatabase" localSheetId="7" hidden="1">'FTV U esq. redondeada (longi)'!$A$23:$X$27</definedName>
    <definedName name="_xlnm._FilterDatabase" localSheetId="3" hidden="1">'FTV U esquina canto rec (trans)'!$A$23:$W$33</definedName>
    <definedName name="_xlnm._FilterDatabase" localSheetId="1" hidden="1">'Panel FTV'!$A$23:$R$25</definedName>
    <definedName name="_xlnm.Print_Area" localSheetId="6">'FTV L esq. redondeada (longi)'!$A$1:$V$35</definedName>
    <definedName name="_xlnm.Print_Area" localSheetId="4">'FTV L esquina (longi)_Canto cor'!$A$1:$V$35</definedName>
    <definedName name="_xlnm.Print_Area" localSheetId="5">'FTV L esquina (longi)_Machihemb'!$A$1:$V$35</definedName>
    <definedName name="_xlnm.Print_Area" localSheetId="2">'FTV L esquina canto rec (trans)'!$A$1:$U$35</definedName>
    <definedName name="_xlnm.Print_Area" localSheetId="7">'FTV U esq. redondeada (longi)'!$A$1:$X$35</definedName>
    <definedName name="_xlnm.Print_Area" localSheetId="3">'FTV U esquina canto rec (trans)'!$A$1:$W$35</definedName>
    <definedName name="_xlnm.Print_Area" localSheetId="1">'Panel FTV'!$A$1:$R$48</definedName>
    <definedName name="_xlnm.Print_Titles" localSheetId="2">'FTV L esquina canto rec (trans)'!$21:$23</definedName>
    <definedName name="_xlnm.Print_Titles" localSheetId="1">'Panel FTV'!$21:$23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2" l="1"/>
  <c r="R27" i="2"/>
  <c r="R28" i="2"/>
  <c r="R29" i="2"/>
  <c r="R30" i="2"/>
  <c r="R31" i="2"/>
  <c r="R32" i="2"/>
  <c r="R33" i="2"/>
  <c r="R34" i="2"/>
  <c r="R35" i="2"/>
  <c r="R36" i="2"/>
  <c r="R37" i="2"/>
  <c r="F24" i="10" l="1"/>
  <c r="E67" i="10" l="1"/>
  <c r="D66" i="10"/>
  <c r="D71" i="10" s="1"/>
  <c r="C66" i="10"/>
  <c r="C70" i="10" s="1"/>
  <c r="E65" i="10"/>
  <c r="V33" i="10"/>
  <c r="F33" i="10"/>
  <c r="V32" i="10"/>
  <c r="F32" i="10"/>
  <c r="V31" i="10"/>
  <c r="F31" i="10"/>
  <c r="V30" i="10"/>
  <c r="F30" i="10"/>
  <c r="V29" i="10"/>
  <c r="F29" i="10"/>
  <c r="V28" i="10"/>
  <c r="F28" i="10"/>
  <c r="V27" i="10"/>
  <c r="F27" i="10"/>
  <c r="V26" i="10"/>
  <c r="F26" i="10"/>
  <c r="V25" i="10"/>
  <c r="F25" i="10"/>
  <c r="V24" i="10"/>
  <c r="B17" i="10"/>
  <c r="B14" i="10"/>
  <c r="B13" i="10"/>
  <c r="B12" i="10"/>
  <c r="B9" i="10"/>
  <c r="B8" i="10"/>
  <c r="B7" i="10"/>
  <c r="B6" i="10"/>
  <c r="B5" i="10"/>
  <c r="D3" i="10" a="1"/>
  <c r="D3" i="10" s="1"/>
  <c r="F27" i="6"/>
  <c r="F24" i="6"/>
  <c r="G26" i="8"/>
  <c r="X26" i="8"/>
  <c r="D3" i="8" a="1"/>
  <c r="D3" i="8" s="1"/>
  <c r="D3" i="7" a="1"/>
  <c r="D3" i="7" s="1"/>
  <c r="D3" i="6" a="1"/>
  <c r="D3" i="6" s="1"/>
  <c r="D3" i="5" a="1"/>
  <c r="D3" i="5" s="1"/>
  <c r="D3" i="4" a="1"/>
  <c r="D3" i="4" s="1"/>
  <c r="D3" i="2" a="1"/>
  <c r="D3" i="2" s="1"/>
  <c r="D3" i="1" a="1"/>
  <c r="D3" i="1" s="1"/>
  <c r="B13" i="8"/>
  <c r="B14" i="8"/>
  <c r="B17" i="8"/>
  <c r="B12" i="8"/>
  <c r="B6" i="8"/>
  <c r="B7" i="8"/>
  <c r="B8" i="8"/>
  <c r="B9" i="8"/>
  <c r="B5" i="8"/>
  <c r="B13" i="5"/>
  <c r="B14" i="5"/>
  <c r="B17" i="5"/>
  <c r="B12" i="5"/>
  <c r="B6" i="5"/>
  <c r="B7" i="5"/>
  <c r="B8" i="5"/>
  <c r="B9" i="5"/>
  <c r="B5" i="5"/>
  <c r="B13" i="6"/>
  <c r="B14" i="6"/>
  <c r="B17" i="6"/>
  <c r="B12" i="6"/>
  <c r="B6" i="6"/>
  <c r="B7" i="6"/>
  <c r="B8" i="6"/>
  <c r="B9" i="6"/>
  <c r="B5" i="6"/>
  <c r="B13" i="7"/>
  <c r="B14" i="7"/>
  <c r="B17" i="7"/>
  <c r="B12" i="7"/>
  <c r="B6" i="7"/>
  <c r="B7" i="7"/>
  <c r="B8" i="7"/>
  <c r="B9" i="7"/>
  <c r="B5" i="7"/>
  <c r="B17" i="4"/>
  <c r="B13" i="4"/>
  <c r="B14" i="4"/>
  <c r="B12" i="4"/>
  <c r="B6" i="4"/>
  <c r="B7" i="4"/>
  <c r="B8" i="4"/>
  <c r="B9" i="4"/>
  <c r="B5" i="4"/>
  <c r="G24" i="8"/>
  <c r="E66" i="10" l="1"/>
  <c r="D67" i="10"/>
  <c r="D70" i="10" s="1"/>
  <c r="E70" i="10" s="1"/>
  <c r="V34" i="10"/>
  <c r="C67" i="10"/>
  <c r="C71" i="10" s="1"/>
  <c r="E71" i="10" s="1"/>
  <c r="F27" i="7"/>
  <c r="V27" i="7"/>
  <c r="R40" i="2"/>
  <c r="E67" i="6"/>
  <c r="R25" i="2"/>
  <c r="R38" i="2"/>
  <c r="R39" i="2"/>
  <c r="R41" i="2"/>
  <c r="R42" i="2"/>
  <c r="R43" i="2"/>
  <c r="F25" i="6"/>
  <c r="F26"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46" i="2"/>
  <c r="R24" i="2"/>
  <c r="R44" i="2"/>
  <c r="R45" i="2"/>
  <c r="F67" i="8"/>
  <c r="E68" i="7"/>
  <c r="E66" i="8"/>
  <c r="D66" i="8"/>
  <c r="C66" i="8"/>
  <c r="F65" i="8"/>
  <c r="G25" i="8"/>
  <c r="G27" i="8"/>
  <c r="X27" i="8"/>
  <c r="X25" i="8"/>
  <c r="X24" i="8"/>
  <c r="D67" i="7"/>
  <c r="D72" i="7" s="1"/>
  <c r="C67" i="7"/>
  <c r="C71" i="7" s="1"/>
  <c r="E66" i="7"/>
  <c r="V26" i="7"/>
  <c r="F26" i="7"/>
  <c r="V25" i="7"/>
  <c r="F25" i="7"/>
  <c r="V24" i="7"/>
  <c r="F24" i="7"/>
  <c r="R47" i="2" l="1"/>
  <c r="X34" i="8"/>
  <c r="V34" i="7"/>
  <c r="D73" i="7"/>
  <c r="D68" i="7"/>
  <c r="D71" i="7" s="1"/>
  <c r="E71" i="7" s="1"/>
  <c r="F66" i="8"/>
  <c r="D67" i="8"/>
  <c r="C67" i="8"/>
  <c r="E67" i="8"/>
  <c r="E67" i="7"/>
  <c r="C68" i="7"/>
  <c r="C72" i="7" s="1"/>
  <c r="E72" i="7" s="1"/>
  <c r="C73" i="7"/>
  <c r="C70" i="7"/>
  <c r="D70" i="7"/>
  <c r="G24" i="4"/>
  <c r="U24" i="4" s="1"/>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Longitud L [mm]:
Lmin = 2000 mm
Lmax = 14000 mm
Nota: corte por debajo de 2000 mm está sujeto a un recargo adicional</t>
        </r>
      </text>
    </comment>
    <comment ref="E23" authorId="0" shapeId="0" xr:uid="{D781CA3D-7F3A-453A-8252-EF794F8CD9E9}">
      <text>
        <r>
          <rPr>
            <b/>
            <sz val="9"/>
            <color indexed="81"/>
            <rFont val="Tahoma"/>
            <family val="2"/>
            <charset val="238"/>
          </rPr>
          <t>Espesor T [mm]:
50*, 60, 80, 100, 120, 133, 150, 172, 200, 220*, 240, 250*
*ver la Especificación Técnica de Trimoterm</t>
        </r>
      </text>
    </comment>
    <comment ref="F23" authorId="0" shapeId="0" xr:uid="{1AD0E1BA-EEF8-4817-BC0F-73BD8EC39F5D}">
      <text>
        <r>
          <rPr>
            <b/>
            <sz val="9"/>
            <color indexed="81"/>
            <rFont val="Tahoma"/>
            <family val="2"/>
            <charset val="238"/>
          </rPr>
          <t>Módulo M [mm]:
1000 mm módulo estándar
1200 mm módulo estándar
Disponible de 600 mm a 1200 mm</t>
        </r>
      </text>
    </comment>
    <comment ref="G23" authorId="0" shapeId="0" xr:uid="{D99573E9-5E0F-451A-9C02-20B24338D355}">
      <text>
        <r>
          <rPr>
            <b/>
            <sz val="9"/>
            <color indexed="81"/>
            <rFont val="Tahoma"/>
            <family val="2"/>
            <charset val="238"/>
          </rPr>
          <t>Tipo de panel:
FTV
*para otros tipos de paneles, utilice un documento separado</t>
        </r>
      </text>
    </comment>
    <comment ref="H23" authorId="0" shapeId="0" xr:uid="{19043503-5472-4691-ACE4-1DBF6A5A9DF2}">
      <text>
        <r>
          <rPr>
            <b/>
            <sz val="9"/>
            <color indexed="81"/>
            <rFont val="Tahoma"/>
            <family val="2"/>
            <charset val="238"/>
          </rPr>
          <t>Tipo de núcleo:
Power T
Power S
Perform R
Perform C</t>
        </r>
      </text>
    </comment>
    <comment ref="I23" authorId="0" shapeId="0" xr:uid="{9099D3A6-2A9F-4351-81F0-6CB62051600F}">
      <text>
        <r>
          <rPr>
            <b/>
            <sz val="9"/>
            <color indexed="81"/>
            <rFont val="Tahoma"/>
            <family val="2"/>
            <charset val="238"/>
          </rPr>
          <t>Espesor de chapa de acero:
0,45
0,50
0,55
0,60
0,63
0,65
0,675
0,70
0,75
0,80</t>
        </r>
      </text>
    </comment>
    <comment ref="J23" authorId="0" shapeId="0" xr:uid="{33191542-2250-4C3E-8660-A35F3CD7E758}">
      <text>
        <r>
          <rPr>
            <sz val="9"/>
            <color indexed="81"/>
            <rFont val="Tahoma"/>
            <family val="2"/>
            <charset val="238"/>
          </rPr>
          <t>Revestimiento:
SP 25
SP 25
PVDF 25
PVDF 35
PUR 50
PVCF 150
HPS 200
PRISMA
PRISMA ELEMENTS
Inox 304
Inox 316L
Inox 316</t>
        </r>
      </text>
    </comment>
    <comment ref="L23" authorId="0" shapeId="0" xr:uid="{202D21F3-690D-4792-9850-1A5D5CD94134}">
      <text>
        <r>
          <rPr>
            <b/>
            <sz val="9"/>
            <color indexed="81"/>
            <rFont val="Tahoma"/>
            <family val="2"/>
            <charset val="238"/>
          </rPr>
          <t>Tipo de perfil lado A (cara exterior):
S
V
V2
G*
M
M3
M8
* for Gladio (G) fachada exterior use steel sheet thickness 0,7 mm o more</t>
        </r>
      </text>
    </comment>
    <comment ref="M23" authorId="0" shapeId="0" xr:uid="{C6EC1A3A-273B-4C7B-9B58-760027022F41}">
      <text>
        <r>
          <rPr>
            <b/>
            <sz val="9"/>
            <color indexed="81"/>
            <rFont val="Tahoma"/>
            <family val="2"/>
            <charset val="238"/>
          </rPr>
          <t>Espesor de chapa de acero:
0,45
0,50
0,55
0,60
0,63
0,65
0,675
0,70
0,75
0,80</t>
        </r>
      </text>
    </comment>
    <comment ref="N23" authorId="0" shapeId="0" xr:uid="{FE5F0FB1-5D7F-48C5-8B27-EEC024D29163}">
      <text>
        <r>
          <rPr>
            <b/>
            <sz val="9"/>
            <color indexed="81"/>
            <rFont val="Tahoma"/>
            <family val="2"/>
            <charset val="238"/>
          </rPr>
          <t>Revestimiento:
SP 25
SP 25
PVDF 25
PVDF 35
PUR 50
PVCF 150
HPS 200
PRISMA
PRISMA ELEMENTS
Inox 304
Inox 316L
Inox 316</t>
        </r>
      </text>
    </comment>
    <comment ref="P23" authorId="0" shapeId="0" xr:uid="{2C18EA3A-5A6C-425D-AFDF-AAE2BD0103FF}">
      <text>
        <r>
          <rPr>
            <b/>
            <sz val="9"/>
            <color indexed="81"/>
            <rFont val="Tahoma"/>
            <family val="2"/>
            <charset val="238"/>
          </rPr>
          <t>Tipo de perfil lado B (interior):
S
V
V2
G
M2</t>
        </r>
      </text>
    </comment>
    <comment ref="R23" authorId="0" shapeId="0" xr:uid="{ABCC077A-C9B4-41DD-A835-88987535C82F}">
      <text>
        <r>
          <rPr>
            <b/>
            <sz val="9"/>
            <color indexed="81"/>
            <rFont val="Tahoma"/>
            <family val="2"/>
            <charset val="238"/>
          </rPr>
          <t>Calculado automáticamente</t>
        </r>
      </text>
    </comment>
    <comment ref="S23" authorId="1" shapeId="0" xr:uid="{BD1EAFCB-819D-423D-B609-0F7333F1DE7D}">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30C611-E389-4D20-834F-141775DBAD0D}">
      <text>
        <r>
          <rPr>
            <b/>
            <sz val="9"/>
            <color indexed="81"/>
            <rFont val="Tahoma"/>
            <family val="2"/>
            <charset val="238"/>
          </rPr>
          <t>Relleno automático
Introduzca los datos en la hoja de Excel "FTV Panel"</t>
        </r>
      </text>
    </comment>
    <comment ref="D23" authorId="1" shapeId="0" xr:uid="{AAC34CBE-699C-449E-B8BB-5B6147F5BBE4}">
      <text>
        <r>
          <rPr>
            <b/>
            <sz val="9"/>
            <color indexed="81"/>
            <rFont val="Tahoma"/>
            <family val="2"/>
            <charset val="238"/>
          </rPr>
          <t>Dimensión A [mm]:
Amin =T+150 mm
Amax = 1000 mm si Bmax &lt;= 2000 mm
Amax = 2000 mm si Bmax &lt;= 1000 mm
Ejemplo Lmax = (A+B)max = 1000+2000 mm o 2000+1000 mm</t>
        </r>
      </text>
    </comment>
    <comment ref="E23" authorId="1" shapeId="0" xr:uid="{537EF7BB-7DBA-45C7-9047-CB4913683B97}">
      <text>
        <r>
          <rPr>
            <b/>
            <sz val="9"/>
            <color indexed="81"/>
            <rFont val="Tahoma"/>
            <family val="2"/>
            <charset val="238"/>
          </rPr>
          <t>Dimensión B [mm]:
Bmin =T+150 mm
Bmax = 1000 mm si Bmax &lt;= 2000 mm
Bmax = 2000 mm si Bmax &lt;= 1000 mm
Ejemplo Lmax = (A+B)max = 1000+2000 mm o 2000+1000 mm</t>
        </r>
      </text>
    </comment>
    <comment ref="F23" authorId="1" shapeId="0" xr:uid="{A2B44F23-F46E-47FE-9533-BE8348737EFE}">
      <text>
        <r>
          <rPr>
            <b/>
            <sz val="9"/>
            <color indexed="81"/>
            <rFont val="Tahoma"/>
            <family val="2"/>
            <charset val="238"/>
          </rPr>
          <t>Ángulo [°]:
Ángulo de plegado: 75° a 175°</t>
        </r>
      </text>
    </comment>
    <comment ref="G23" authorId="1" shapeId="0" xr:uid="{F1E26DF3-52A3-42A5-BE4D-904F3DA8AD0C}">
      <text>
        <r>
          <rPr>
            <b/>
            <sz val="9"/>
            <color indexed="81"/>
            <rFont val="Tahoma"/>
            <family val="2"/>
            <charset val="238"/>
          </rPr>
          <t>Dimensión L=A+B [mm]:
Lmin = 2×(T+150) mm
Lmax = 3000 mm
Ejemplo Lmax = (A+B)max = 1000+2000 mm o 2000+1000 mm</t>
        </r>
      </text>
    </comment>
    <comment ref="H23" authorId="1" shapeId="0" xr:uid="{F10EC2C3-D3AA-4EA4-8981-24001C960E83}">
      <text>
        <r>
          <rPr>
            <b/>
            <sz val="9"/>
            <color indexed="81"/>
            <rFont val="Tahoma"/>
            <family val="2"/>
            <charset val="238"/>
          </rPr>
          <t>Espesor T [mm]:
50*, 60, 80, 100, 120, 133, 150, 172, 200, 220*, 240, 250*
*ver la Especificación Técnica de Trimoterm</t>
        </r>
      </text>
    </comment>
    <comment ref="I23" authorId="1" shapeId="0" xr:uid="{02BB8C26-94BD-4032-9C0E-841E4C611E8B}">
      <text>
        <r>
          <rPr>
            <b/>
            <sz val="9"/>
            <color indexed="81"/>
            <rFont val="Tahoma"/>
            <family val="2"/>
            <charset val="238"/>
          </rPr>
          <t>Módulo M [mm]:
1000 mm módulo estándar
1200 mm módulo estándar
Disponible de 600 mm a 1200 mm</t>
        </r>
      </text>
    </comment>
    <comment ref="J23" authorId="1" shapeId="0" xr:uid="{1653A08F-E36E-4A94-A969-637D1B78C875}">
      <text>
        <r>
          <rPr>
            <b/>
            <sz val="9"/>
            <color indexed="81"/>
            <rFont val="Tahoma"/>
            <family val="2"/>
            <charset val="238"/>
          </rPr>
          <t>Tipo de panel:
FTV
*para otros tipos de paneles, utilice un documento separado</t>
        </r>
      </text>
    </comment>
    <comment ref="K23" authorId="1" shapeId="0" xr:uid="{CF610866-4BC4-4B35-8DA6-8ED4B3B0CC34}">
      <text>
        <r>
          <rPr>
            <b/>
            <sz val="9"/>
            <color indexed="81"/>
            <rFont val="Tahoma"/>
            <family val="2"/>
            <charset val="238"/>
          </rPr>
          <t>Tipo de núcleo:
Power T
Power S
Perform R
Perform C</t>
        </r>
      </text>
    </comment>
    <comment ref="L23" authorId="1" shapeId="0" xr:uid="{59B02DDC-0190-4B42-896B-D410E868D546}">
      <text>
        <r>
          <rPr>
            <b/>
            <sz val="9"/>
            <color indexed="81"/>
            <rFont val="Tahoma"/>
            <family val="2"/>
            <charset val="238"/>
          </rPr>
          <t>Espesor de chapa de acero:
0,45
0,50
0,55
0,60
0,63
0,65
0,675
0,70
0,75
0,80</t>
        </r>
      </text>
    </comment>
    <comment ref="M23" authorId="1" shapeId="0" xr:uid="{E80A5C3F-861B-4294-A873-BF982B3289C5}">
      <text>
        <r>
          <rPr>
            <sz val="9"/>
            <color indexed="81"/>
            <rFont val="Tahoma"/>
            <family val="2"/>
            <charset val="238"/>
          </rPr>
          <t>Revestimiento:
SP 25
SP 25
PVDF 25
PVDF 35
PUR 50
PVCF 150
HPS 200
PRISMA
PRISMA ELEMENTS
Inox 304
Inox 316L
Inox 316</t>
        </r>
      </text>
    </comment>
    <comment ref="O23" authorId="1" shapeId="0" xr:uid="{F95398DF-87D8-4792-A62A-6D8E90046D47}">
      <text>
        <r>
          <rPr>
            <b/>
            <sz val="9"/>
            <color indexed="81"/>
            <rFont val="Tahoma"/>
            <family val="2"/>
            <charset val="238"/>
          </rPr>
          <t>Tipo de perfil lado A (cara exterior):
S
V
V2
G*
M
M3
M8
* for Gladio (G) fachada exterior use steel sheet thickness 0,7 mm o more</t>
        </r>
      </text>
    </comment>
    <comment ref="P23" authorId="1" shapeId="0" xr:uid="{BD9ED9B9-E79A-45DF-8FA7-CF7B904D70C7}">
      <text>
        <r>
          <rPr>
            <b/>
            <sz val="9"/>
            <color indexed="81"/>
            <rFont val="Tahoma"/>
            <family val="2"/>
            <charset val="238"/>
          </rPr>
          <t>Espesor de chapa de acero:
0,45
0,50
0,55
0,60
0,63
0,65
0,675
0,70
0,75
0,80</t>
        </r>
      </text>
    </comment>
    <comment ref="Q23" authorId="1" shapeId="0" xr:uid="{680A17DE-0008-46C5-AC72-C153E20873BB}">
      <text>
        <r>
          <rPr>
            <b/>
            <sz val="9"/>
            <color indexed="81"/>
            <rFont val="Tahoma"/>
            <family val="2"/>
            <charset val="238"/>
          </rPr>
          <t>Revestimiento:
SP 25
SP 25
PVDF 25
PVDF 35
PUR 50
PVCF 150
HPS 200
PRISMA
PRISMA ELEMENTS
Inox 304
Inox 316L
Inox 316</t>
        </r>
      </text>
    </comment>
    <comment ref="S23" authorId="1" shapeId="0" xr:uid="{3CEB5635-F318-4B46-B209-7C31A2F78A08}">
      <text>
        <r>
          <rPr>
            <b/>
            <sz val="9"/>
            <color indexed="81"/>
            <rFont val="Tahoma"/>
            <family val="2"/>
            <charset val="238"/>
          </rPr>
          <t>Tipo de perfil lado B (interior):
S
V
V2
G
M2</t>
        </r>
      </text>
    </comment>
    <comment ref="V23" authorId="0" shapeId="0" xr:uid="{9FBD2EC7-8AEE-4E33-BFB5-AE8C79DF0EC4}">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3A0BC0D0-EC83-4EE5-B341-026424047F20}">
      <text>
        <r>
          <rPr>
            <b/>
            <sz val="9"/>
            <color indexed="81"/>
            <rFont val="Tahoma"/>
            <family val="2"/>
            <charset val="238"/>
          </rPr>
          <t>Relleno automático
Introduzca los datos en la hoja de Excel "FTV Panel"</t>
        </r>
      </text>
    </comment>
    <comment ref="D23" authorId="1" shapeId="0" xr:uid="{4DEBC1D1-1C24-45E8-99A3-096B5384DD72}">
      <text>
        <r>
          <rPr>
            <b/>
            <sz val="9"/>
            <color indexed="81"/>
            <rFont val="Tahoma"/>
            <family val="2"/>
            <charset val="238"/>
          </rPr>
          <t>Dimensión A [mm]:
Amin = T+150 mm
Amax = 1000 mm</t>
        </r>
      </text>
    </comment>
    <comment ref="E23" authorId="1" shapeId="0" xr:uid="{94F6DE1E-FD75-4461-8D86-2B674843225C}">
      <text>
        <r>
          <rPr>
            <b/>
            <sz val="9"/>
            <color indexed="81"/>
            <rFont val="Tahoma"/>
            <family val="2"/>
            <charset val="238"/>
          </rPr>
          <t>Dimensión B [mm]:
Amin = 2×T+300 mm
Amax = 1000 mm</t>
        </r>
      </text>
    </comment>
    <comment ref="F23" authorId="1" shapeId="0" xr:uid="{0E302532-7312-49AB-B1F1-7DC66215444B}">
      <text>
        <r>
          <rPr>
            <b/>
            <sz val="9"/>
            <color indexed="81"/>
            <rFont val="Tahoma"/>
            <family val="2"/>
            <charset val="238"/>
          </rPr>
          <t>Dimensión C [mm]:
Amin = T+150 mm
Amax = 1000 mm</t>
        </r>
      </text>
    </comment>
    <comment ref="G23" authorId="1" shapeId="0" xr:uid="{3C7FB778-AFE2-4C67-B344-40C0FA2808A3}">
      <text>
        <r>
          <rPr>
            <b/>
            <sz val="9"/>
            <color indexed="81"/>
            <rFont val="Tahoma"/>
            <family val="2"/>
            <charset val="238"/>
          </rPr>
          <t>Ángulo [°]:
Ángulo de plegado: 90° a 175°</t>
        </r>
      </text>
    </comment>
    <comment ref="H23" authorId="1" shapeId="0" xr:uid="{B7AEF8DD-3C7C-49F4-AB48-998875321FDD}">
      <text>
        <r>
          <rPr>
            <b/>
            <sz val="9"/>
            <color indexed="81"/>
            <rFont val="Tahoma"/>
            <family val="2"/>
            <charset val="238"/>
          </rPr>
          <t>Ángulo [°]:
Ángulo de plegado: 90° a 175°</t>
        </r>
      </text>
    </comment>
    <comment ref="I23" authorId="1" shapeId="0" xr:uid="{18347D11-20C0-4E79-831D-7E9543EFC147}">
      <text>
        <r>
          <rPr>
            <b/>
            <sz val="9"/>
            <color indexed="81"/>
            <rFont val="Tahoma"/>
            <family val="2"/>
            <charset val="238"/>
          </rPr>
          <t>Longitud L=A+B+C [mm]:
Lmin = 4×T+600 mm
Lmax = 3000 mm
Ejemplo Lmax = (A+B+C)max = 1000+1000+1000 mm</t>
        </r>
      </text>
    </comment>
    <comment ref="J23" authorId="1" shapeId="0" xr:uid="{EE8080C8-EEE3-46AC-A64A-F83BF9A28EF3}">
      <text>
        <r>
          <rPr>
            <b/>
            <sz val="9"/>
            <color indexed="81"/>
            <rFont val="Tahoma"/>
            <family val="2"/>
            <charset val="238"/>
          </rPr>
          <t>Espesor T [mm]:
50*, 60, 80, 100, 120, 133, 150, 172, 200, 220*, 240, 250*
*ver la Especificación Técnica de Trimoterm</t>
        </r>
      </text>
    </comment>
    <comment ref="K23" authorId="1" shapeId="0" xr:uid="{260777B9-7DDE-433B-8456-1FEBE5A761DB}">
      <text>
        <r>
          <rPr>
            <b/>
            <sz val="9"/>
            <color indexed="81"/>
            <rFont val="Tahoma"/>
            <family val="2"/>
            <charset val="238"/>
          </rPr>
          <t>Módulo M [mm]:
1000 mm módulo estándar
1200 mm módulo estándar
Disponible de 600 mm a 1200 mm</t>
        </r>
      </text>
    </comment>
    <comment ref="L23" authorId="1" shapeId="0" xr:uid="{979DEBA5-F393-41D2-9079-255082BB9223}">
      <text>
        <r>
          <rPr>
            <b/>
            <sz val="9"/>
            <color indexed="81"/>
            <rFont val="Tahoma"/>
            <family val="2"/>
            <charset val="238"/>
          </rPr>
          <t>Tipo de panel:
FTV
*para otros tipos de paneles, utilice un documento separado</t>
        </r>
      </text>
    </comment>
    <comment ref="M23" authorId="1" shapeId="0" xr:uid="{18D5CD34-F8A2-4D2F-AB03-1826582E9B86}">
      <text>
        <r>
          <rPr>
            <b/>
            <sz val="9"/>
            <color indexed="81"/>
            <rFont val="Tahoma"/>
            <family val="2"/>
            <charset val="238"/>
          </rPr>
          <t>Tipo de núcleo:
Power T
Power S
Perform R
Perform C</t>
        </r>
      </text>
    </comment>
    <comment ref="N23" authorId="1" shapeId="0" xr:uid="{4B235F6F-4B27-4B18-AF26-6A074FF5ACCE}">
      <text>
        <r>
          <rPr>
            <b/>
            <sz val="9"/>
            <color indexed="81"/>
            <rFont val="Tahoma"/>
            <family val="2"/>
            <charset val="238"/>
          </rPr>
          <t>Espesor de chapa de acero:
0,45
0,50
0,55
0,60
0,63
0,65
0,675
0,70
0,75
0,80</t>
        </r>
      </text>
    </comment>
    <comment ref="O23" authorId="1" shapeId="0" xr:uid="{5B443912-3ABC-4B3D-90C4-2340F1F581DE}">
      <text>
        <r>
          <rPr>
            <sz val="9"/>
            <color indexed="81"/>
            <rFont val="Tahoma"/>
            <family val="2"/>
            <charset val="238"/>
          </rPr>
          <t>Revestimiento:
SP 25
SP 25
PVDF 25
PVDF 35
PUR 50
PVCF 150
HPS 200
PRISMA
PRISMA ELEMENTS
Inox 304
Inox 316L
Inox 316</t>
        </r>
      </text>
    </comment>
    <comment ref="Q23" authorId="1" shapeId="0" xr:uid="{6BA1846A-C6CF-43BE-BAE9-E7810AEE841A}">
      <text>
        <r>
          <rPr>
            <b/>
            <sz val="9"/>
            <color indexed="81"/>
            <rFont val="Tahoma"/>
            <family val="2"/>
            <charset val="238"/>
          </rPr>
          <t>Tipo de perfil lado A (cara exterior):
S
V
V2
G*
M
M3
M8
* for Gladio (G) fachada exterior use steel sheet thickness 0,7 mm o more</t>
        </r>
      </text>
    </comment>
    <comment ref="R23" authorId="1" shapeId="0" xr:uid="{085B3A6C-6AC9-4DD2-854C-4B2B16C2B25F}">
      <text>
        <r>
          <rPr>
            <b/>
            <sz val="9"/>
            <color indexed="81"/>
            <rFont val="Tahoma"/>
            <family val="2"/>
            <charset val="238"/>
          </rPr>
          <t>Espesor de chapa de acero:
0,45
0,50
0,55
0,60
0,63
0,65
0,675
0,70
0,75
0,80</t>
        </r>
      </text>
    </comment>
    <comment ref="S23" authorId="1" shapeId="0" xr:uid="{E9131144-933A-4E5D-BFB9-12B305B9D102}">
      <text>
        <r>
          <rPr>
            <b/>
            <sz val="9"/>
            <color indexed="81"/>
            <rFont val="Tahoma"/>
            <family val="2"/>
            <charset val="238"/>
          </rPr>
          <t>Revestimiento:
SP 25
SP 25
PVDF 25
PVDF 35
PUR 50
PVCF 150
HPS 200
PRISMA
PRISMA ELEMENTS
Inox 304
Inox 316L
Inox 316</t>
        </r>
      </text>
    </comment>
    <comment ref="U23" authorId="1" shapeId="0" xr:uid="{A21AE353-5A6A-49D6-BB33-040A5AB6CB29}">
      <text>
        <r>
          <rPr>
            <b/>
            <sz val="9"/>
            <color indexed="81"/>
            <rFont val="Tahoma"/>
            <family val="2"/>
            <charset val="238"/>
          </rPr>
          <t>Tipo de perfil lado B (interior):
S
V
V2
G
M2</t>
        </r>
      </text>
    </comment>
    <comment ref="X23" authorId="0" shapeId="0" xr:uid="{A0F56999-565F-4EAD-8AA3-3257DC71B449}">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60DABC2-B087-4BD7-ACA4-5F77479C53EA}">
      <text>
        <r>
          <rPr>
            <b/>
            <sz val="9"/>
            <color indexed="81"/>
            <rFont val="Tahoma"/>
            <family val="2"/>
            <charset val="238"/>
          </rPr>
          <t>Relleno automático
Introduzca los datos en la hoja de Excel "FTV Panel"</t>
        </r>
      </text>
    </comment>
    <comment ref="D23" authorId="1" shapeId="0" xr:uid="{29045D26-234A-41CE-99C3-C6DF5B27CFA9}">
      <text>
        <r>
          <rPr>
            <b/>
            <sz val="9"/>
            <color indexed="81"/>
            <rFont val="Tahoma"/>
            <family val="2"/>
            <charset val="238"/>
          </rPr>
          <t>Dimensión A [mm]:
Amin =T+150 mm
Amax = M-60-(T+150) mm</t>
        </r>
      </text>
    </comment>
    <comment ref="E23" authorId="1" shapeId="0" xr:uid="{5C1D8D37-ED8A-4712-905D-3EC239A7D02A}">
      <text>
        <r>
          <rPr>
            <b/>
            <sz val="9"/>
            <color indexed="81"/>
            <rFont val="Tahoma"/>
            <family val="2"/>
            <charset val="238"/>
          </rPr>
          <t>Dimensión B [mm]:
Bmin =T+150 mm
Bmax = M-60-(T+150) mm</t>
        </r>
      </text>
    </comment>
    <comment ref="F23" authorId="1" shapeId="0" xr:uid="{60A5D798-9A59-4B61-B53A-4A2542DC1407}">
      <text>
        <r>
          <rPr>
            <b/>
            <sz val="9"/>
            <color indexed="81"/>
            <rFont val="Tahoma"/>
            <family val="2"/>
            <charset val="238"/>
          </rPr>
          <t>Dimensión (A+B):
(A+B)min = 2×(T+150) mm
(A+B)max = M - 60 mm</t>
        </r>
      </text>
    </comment>
    <comment ref="G23" authorId="1" shapeId="0" xr:uid="{44A57A2B-C962-4B75-8541-5D6285AD5FDD}">
      <text>
        <r>
          <rPr>
            <b/>
            <sz val="9"/>
            <color indexed="81"/>
            <rFont val="Tahoma"/>
            <family val="2"/>
            <charset val="238"/>
          </rPr>
          <t>Ángulo [°]:
Ángulo de plegado: 80° a 175°</t>
        </r>
      </text>
    </comment>
    <comment ref="H23" authorId="1" shapeId="0" xr:uid="{A53F4F26-036A-43B0-960B-D985F8F84D32}">
      <text>
        <r>
          <rPr>
            <b/>
            <sz val="9"/>
            <color indexed="81"/>
            <rFont val="Tahoma"/>
            <family val="2"/>
            <charset val="238"/>
          </rPr>
          <t>Longitud L [mm]:
Lmin = 2000 mm
Lmax = 8000 mm (debido a limitaciones de plegado)
Nota: corte por debajo de 2000 mm está sujeto a un recargo adicional</t>
        </r>
      </text>
    </comment>
    <comment ref="I23" authorId="1" shapeId="0" xr:uid="{8822FAD1-BC14-4012-8EF6-8C19B5A43835}">
      <text>
        <r>
          <rPr>
            <b/>
            <sz val="9"/>
            <color indexed="81"/>
            <rFont val="Tahoma"/>
            <family val="2"/>
            <charset val="238"/>
          </rPr>
          <t>Espesor T [mm]:
50*, 60, 80, 100, 120, 133, 150, 172, 200, 220*, 240, 250*
*ver la Especificación Técnica de Trimoterm</t>
        </r>
      </text>
    </comment>
    <comment ref="J23" authorId="1" shapeId="0" xr:uid="{79B898D1-4FF6-4FC9-8159-737953B850BE}">
      <text>
        <r>
          <rPr>
            <b/>
            <sz val="9"/>
            <color indexed="81"/>
            <rFont val="Tahoma"/>
            <family val="2"/>
            <charset val="238"/>
          </rPr>
          <t>Módulo M [mm]:
1000 mm módulo estándar
1200 mm módulo estándar
Disponible de 600 mm a 1200 mm</t>
        </r>
      </text>
    </comment>
    <comment ref="K23" authorId="1" shapeId="0" xr:uid="{AFC69A41-FA09-456F-98CA-9C71D7CE1953}">
      <text>
        <r>
          <rPr>
            <b/>
            <sz val="9"/>
            <color indexed="81"/>
            <rFont val="Tahoma"/>
            <family val="2"/>
            <charset val="238"/>
          </rPr>
          <t>Tipo de panel:
FTV
*para otros tipos de paneles, utilice un documento separado</t>
        </r>
      </text>
    </comment>
    <comment ref="L23" authorId="1" shapeId="0" xr:uid="{0706C4BF-3AFF-4D0A-A133-C8E9EE59AC17}">
      <text>
        <r>
          <rPr>
            <b/>
            <sz val="9"/>
            <color indexed="81"/>
            <rFont val="Tahoma"/>
            <family val="2"/>
            <charset val="238"/>
          </rPr>
          <t>Tipo de núcleo:
Power T
Power S
Perform R
Perform C</t>
        </r>
      </text>
    </comment>
    <comment ref="M23" authorId="1" shapeId="0" xr:uid="{8EE2C7F9-6336-4E0B-8039-E0D6EBAC544B}">
      <text>
        <r>
          <rPr>
            <b/>
            <sz val="9"/>
            <color indexed="81"/>
            <rFont val="Tahoma"/>
            <family val="2"/>
            <charset val="238"/>
          </rPr>
          <t>Espesor de chapa de acero:
0,45
0,50
0,55
0,60
0,63
0,65
0,675
0,70
0,75
0,80</t>
        </r>
      </text>
    </comment>
    <comment ref="N23" authorId="1" shapeId="0" xr:uid="{9D6299D0-A19E-49EB-B2D7-DFD27BC5D3CC}">
      <text>
        <r>
          <rPr>
            <sz val="9"/>
            <color indexed="81"/>
            <rFont val="Tahoma"/>
            <family val="2"/>
            <charset val="238"/>
          </rPr>
          <t>Revestimiento:
SP 25
SP 25
PVDF 25
PVDF 35
PUR 50
PVCF 150
HPS 200
PRISMA
PRISMA ELEMENTS
Inox 304
Inox 316L
Inox 316</t>
        </r>
      </text>
    </comment>
    <comment ref="P23" authorId="1" shapeId="0" xr:uid="{2DA1D9EB-5918-423D-8D21-E6AE77EC1EE4}">
      <text>
        <r>
          <rPr>
            <b/>
            <sz val="9"/>
            <color indexed="81"/>
            <rFont val="Tahoma"/>
            <family val="2"/>
            <charset val="238"/>
          </rPr>
          <t>Tipo de perfil lado A (cara exterior):
S
V
V2
G*
M
M3
M8
* for Gladio (G) fachada exterior use steel sheet thickness 0,7 mm o more</t>
        </r>
      </text>
    </comment>
    <comment ref="Q23" authorId="1" shapeId="0" xr:uid="{34A1756E-60E0-493D-BBCE-3BCFF625A16B}">
      <text>
        <r>
          <rPr>
            <b/>
            <sz val="9"/>
            <color indexed="81"/>
            <rFont val="Tahoma"/>
            <family val="2"/>
            <charset val="238"/>
          </rPr>
          <t>Espesor de chapa de acero:
0,45
0,50
0,55
0,60
0,63
0,65
0,675
0,70
0,75
0,80</t>
        </r>
      </text>
    </comment>
    <comment ref="R23" authorId="1" shapeId="0" xr:uid="{C693C09F-252B-4913-93AB-07BFAFA0C887}">
      <text>
        <r>
          <rPr>
            <b/>
            <sz val="9"/>
            <color indexed="81"/>
            <rFont val="Tahoma"/>
            <family val="2"/>
            <charset val="238"/>
          </rPr>
          <t>Revestimiento:
SP 25
SP 25
PVDF 25
PVDF 35
PUR 50
PVCF 150
HPS 200
PRISMA
PRISMA ELEMENTS
Inox 304
Inox 316L
Inox 316</t>
        </r>
      </text>
    </comment>
    <comment ref="T23" authorId="1" shapeId="0" xr:uid="{DF1C5A52-BFCC-4968-A24D-15C4604C4866}">
      <text>
        <r>
          <rPr>
            <b/>
            <sz val="9"/>
            <color indexed="81"/>
            <rFont val="Tahoma"/>
            <family val="2"/>
            <charset val="238"/>
          </rPr>
          <t>Tipo de perfil lado B (interior):
S
V
V2
G
M2</t>
        </r>
      </text>
    </comment>
    <comment ref="W23" authorId="0" shapeId="0" xr:uid="{F347D34F-9910-4150-848C-58CBC930EA14}">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2BECFBB-C5FC-4302-A6BD-AF10A8B56F9D}">
      <text>
        <r>
          <rPr>
            <b/>
            <sz val="9"/>
            <color indexed="81"/>
            <rFont val="Tahoma"/>
            <family val="2"/>
            <charset val="238"/>
          </rPr>
          <t>Relleno automático
Introduzca los datos en la hoja de Excel "FTV Panel"</t>
        </r>
      </text>
    </comment>
    <comment ref="D23" authorId="1" shapeId="0" xr:uid="{06D82D07-BAAD-43CD-A0EC-643BA4F73532}">
      <text>
        <r>
          <rPr>
            <b/>
            <sz val="9"/>
            <color indexed="81"/>
            <rFont val="Tahoma"/>
            <family val="2"/>
            <charset val="238"/>
          </rPr>
          <t>Dimensión A [mm]:
Amin =T+150 mm
Amax = M-(T+150) mm</t>
        </r>
      </text>
    </comment>
    <comment ref="E23" authorId="1" shapeId="0" xr:uid="{B20E33FE-EFBA-4FA1-846D-288407533CDD}">
      <text>
        <r>
          <rPr>
            <b/>
            <sz val="9"/>
            <color indexed="81"/>
            <rFont val="Tahoma"/>
            <family val="2"/>
            <charset val="238"/>
          </rPr>
          <t>Dimensión B [mm]:
Bmin =T+150 mm
Bmax = M-(T+150) mm</t>
        </r>
      </text>
    </comment>
    <comment ref="F23" authorId="1" shapeId="0" xr:uid="{B02A0C1A-AE85-4EB6-95A2-6CDA0AC518AF}">
      <text>
        <r>
          <rPr>
            <b/>
            <sz val="9"/>
            <color indexed="81"/>
            <rFont val="Tahoma"/>
            <family val="2"/>
            <charset val="238"/>
          </rPr>
          <t>Dimensión (A+B):
(A+B) = Module</t>
        </r>
      </text>
    </comment>
    <comment ref="G23" authorId="1" shapeId="0" xr:uid="{7143EC64-6A06-4DBD-931E-962276ECF2B3}">
      <text>
        <r>
          <rPr>
            <b/>
            <sz val="9"/>
            <color indexed="81"/>
            <rFont val="Tahoma"/>
            <family val="2"/>
            <charset val="238"/>
          </rPr>
          <t>Ángulo [°]:
Ángulo de plegado: 80° a 175°</t>
        </r>
      </text>
    </comment>
    <comment ref="H23" authorId="1" shapeId="0" xr:uid="{8D1C924B-613E-4C45-A23B-B4F40D837919}">
      <text>
        <r>
          <rPr>
            <b/>
            <sz val="9"/>
            <color indexed="81"/>
            <rFont val="Tahoma"/>
            <family val="2"/>
            <charset val="238"/>
          </rPr>
          <t>Longitud L [mm]:
Lmin = 2000 mm
Lmax = 8000 mm (debido a limitaciones de plegado)
Nota: corte por debajo de 2000 mm está sujeto a un recargo adicional</t>
        </r>
      </text>
    </comment>
    <comment ref="I23" authorId="1" shapeId="0" xr:uid="{DE2927C6-196C-44DB-AA6B-26C3976BEF8D}">
      <text>
        <r>
          <rPr>
            <b/>
            <sz val="9"/>
            <color indexed="81"/>
            <rFont val="Tahoma"/>
            <family val="2"/>
            <charset val="238"/>
          </rPr>
          <t>Espesor T [mm]:
50*, 60, 80, 100, 120, 133, 150, 172, 200, 220*, 240, 250*
*ver la Especificación Técnica de Trimoterm</t>
        </r>
      </text>
    </comment>
    <comment ref="J23" authorId="1" shapeId="0" xr:uid="{452BD133-9A85-413D-AD4F-7191FE508D84}">
      <text>
        <r>
          <rPr>
            <b/>
            <sz val="9"/>
            <color indexed="81"/>
            <rFont val="Tahoma"/>
            <family val="2"/>
            <charset val="238"/>
          </rPr>
          <t>Módulo M [mm]:
1000 mm módulo estándar
1200 mm módulo estándar
Disponible de 600 mm a 1200 mm</t>
        </r>
      </text>
    </comment>
    <comment ref="K23" authorId="1" shapeId="0" xr:uid="{B8F33E60-21E1-4C4A-A32E-1B43C306E216}">
      <text>
        <r>
          <rPr>
            <b/>
            <sz val="9"/>
            <color indexed="81"/>
            <rFont val="Tahoma"/>
            <family val="2"/>
            <charset val="238"/>
          </rPr>
          <t>Tipo de panel:
FTV
*para otros tipos de paneles, utilice un documento separado</t>
        </r>
      </text>
    </comment>
    <comment ref="L23" authorId="1" shapeId="0" xr:uid="{4B89BAA1-1384-4770-9F0D-7DCC83C1AB57}">
      <text>
        <r>
          <rPr>
            <b/>
            <sz val="9"/>
            <color indexed="81"/>
            <rFont val="Tahoma"/>
            <family val="2"/>
            <charset val="238"/>
          </rPr>
          <t>Tipo de núcleo:
Power T
Power S
Perform R
Perform C</t>
        </r>
      </text>
    </comment>
    <comment ref="M23" authorId="1" shapeId="0" xr:uid="{B89525F4-47A1-437A-BEBA-E9DD93D418A8}">
      <text>
        <r>
          <rPr>
            <b/>
            <sz val="9"/>
            <color indexed="81"/>
            <rFont val="Tahoma"/>
            <family val="2"/>
            <charset val="238"/>
          </rPr>
          <t>Espesor de chapa de acero:
0,45
0,50
0,55
0,60
0,63
0,65
0,675
0,70
0,75
0,80</t>
        </r>
      </text>
    </comment>
    <comment ref="N23" authorId="1" shapeId="0" xr:uid="{5075D45C-BA77-482B-8092-5FD493600D07}">
      <text>
        <r>
          <rPr>
            <sz val="9"/>
            <color indexed="81"/>
            <rFont val="Tahoma"/>
            <family val="2"/>
            <charset val="238"/>
          </rPr>
          <t>Revestimiento:
SP 25
SP 25
PVDF 25
PVDF 35
PUR 50
PVCF 150
HPS 200
PRISMA
PRISMA ELEMENTS
Inox 304
Inox 316L
Inox 316</t>
        </r>
      </text>
    </comment>
    <comment ref="P23" authorId="1" shapeId="0" xr:uid="{7FB5FCF2-C9E2-422E-A4A2-FA40F1361DE4}">
      <text>
        <r>
          <rPr>
            <b/>
            <sz val="9"/>
            <color indexed="81"/>
            <rFont val="Tahoma"/>
            <family val="2"/>
            <charset val="238"/>
          </rPr>
          <t>Tipo de perfil lado A (cara exterior):
S
V
V2
G*
M
M3
M8
* for Gladio (G) fachada exterior use steel sheet thickness 0,7 mm o more</t>
        </r>
      </text>
    </comment>
    <comment ref="Q23" authorId="1" shapeId="0" xr:uid="{613A71F8-BA21-4851-8764-45323C9C6C0E}">
      <text>
        <r>
          <rPr>
            <b/>
            <sz val="9"/>
            <color indexed="81"/>
            <rFont val="Tahoma"/>
            <family val="2"/>
            <charset val="238"/>
          </rPr>
          <t>Espesor de chapa de acero:
0,45
0,50
0,55
0,60
0,63
0,65
0,675
0,70
0,75
0,80</t>
        </r>
      </text>
    </comment>
    <comment ref="R23" authorId="1" shapeId="0" xr:uid="{55E6DD0F-5633-4A7D-9A16-4EC46151D2B1}">
      <text>
        <r>
          <rPr>
            <b/>
            <sz val="9"/>
            <color indexed="81"/>
            <rFont val="Tahoma"/>
            <family val="2"/>
            <charset val="238"/>
          </rPr>
          <t>Revestimiento:
SP 25
SP 25
PVDF 25
PVDF 35
PUR 50
PVCF 150
HPS 200
PRISMA
PRISMA ELEMENTS
Inox 304
Inox 316L
Inox 316</t>
        </r>
      </text>
    </comment>
    <comment ref="T23" authorId="1" shapeId="0" xr:uid="{61DE8684-3A9B-46B7-9215-33733C6D7D99}">
      <text>
        <r>
          <rPr>
            <b/>
            <sz val="9"/>
            <color indexed="81"/>
            <rFont val="Tahoma"/>
            <family val="2"/>
            <charset val="238"/>
          </rPr>
          <t>Tipo de perfil lado B (interior):
S
V
V2
G
M2</t>
        </r>
      </text>
    </comment>
    <comment ref="W23" authorId="0" shapeId="0" xr:uid="{BB12932F-0D08-4FF4-B3DF-050A6482F1C1}">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A61C1E58-F6DF-4F20-9B08-A93359D0DA2B}">
      <text>
        <r>
          <rPr>
            <b/>
            <sz val="9"/>
            <color indexed="81"/>
            <rFont val="Tahoma"/>
            <family val="2"/>
            <charset val="238"/>
          </rPr>
          <t>Relleno automático
Introduzca los datos en la hoja de Excel "FTV Panel"</t>
        </r>
      </text>
    </comment>
    <comment ref="D23" authorId="1" shapeId="0" xr:uid="{3A65ABF9-27FF-4153-AC11-1763FDFC0974}">
      <text>
        <r>
          <rPr>
            <b/>
            <sz val="9"/>
            <color indexed="81"/>
            <rFont val="Tahoma"/>
            <family val="2"/>
            <charset val="238"/>
          </rPr>
          <t>Dimensión A [mm]:
Amin =T+150 mm
Amax = M-60-(T+150) mm</t>
        </r>
      </text>
    </comment>
    <comment ref="E23" authorId="1" shapeId="0" xr:uid="{F93FBDB9-9B93-424B-A47F-2911DC021731}">
      <text>
        <r>
          <rPr>
            <b/>
            <sz val="9"/>
            <color indexed="81"/>
            <rFont val="Tahoma"/>
            <family val="2"/>
            <charset val="238"/>
          </rPr>
          <t>Dimensión B [mm]:
Bmin =T+150 mm
Bmax = M-60-(T+150) mm</t>
        </r>
      </text>
    </comment>
    <comment ref="F23" authorId="1" shapeId="0" xr:uid="{6BDE3DAC-C7C9-4775-B0C5-41DD321A4D75}">
      <text>
        <r>
          <rPr>
            <b/>
            <sz val="9"/>
            <color indexed="81"/>
            <rFont val="Tahoma"/>
            <family val="2"/>
            <charset val="238"/>
          </rPr>
          <t>Longitud (A+B)max:
(A+B)min = 2×(T+150) mm
(A+B)max = M-60 mm</t>
        </r>
      </text>
    </comment>
    <comment ref="G23" authorId="1" shapeId="0" xr:uid="{284C26BD-9E6C-4219-B5A8-88649150A95D}">
      <text>
        <r>
          <rPr>
            <b/>
            <sz val="9"/>
            <color indexed="81"/>
            <rFont val="Tahoma"/>
            <family val="2"/>
            <charset val="238"/>
          </rPr>
          <t>Ángulo [°]:
Ángulo de plegado: 75° a 175°</t>
        </r>
      </text>
    </comment>
    <comment ref="H23" authorId="1" shapeId="0" xr:uid="{7F19262E-6B16-4165-8945-A81A026923F7}">
      <text>
        <r>
          <rPr>
            <b/>
            <sz val="9"/>
            <color indexed="81"/>
            <rFont val="Tahoma"/>
            <family val="2"/>
            <charset val="238"/>
          </rPr>
          <t>Longitud L [mm]:
Lmin = 2000 mm
Lmax = 10000 mm (debido a limitaciones de plegado)
Nota: corte por debajo de 2000 mm está sujeto a un recargo adicional</t>
        </r>
      </text>
    </comment>
    <comment ref="I23" authorId="1" shapeId="0" xr:uid="{6D61F143-C93D-4549-9C8B-7EBD9FA5CE80}">
      <text>
        <r>
          <rPr>
            <b/>
            <sz val="9"/>
            <color indexed="81"/>
            <rFont val="Tahoma"/>
            <family val="2"/>
            <charset val="238"/>
          </rPr>
          <t>Espesor T [mm]:
50*, 60, 80, 100, 120, 133, 150, 172, 200, 220*, 240, 250*
*ver la Especificación Técnica de Trimoterm</t>
        </r>
      </text>
    </comment>
    <comment ref="J23" authorId="1" shapeId="0" xr:uid="{D7ACC993-FC38-43A2-B65F-7A08FE050F0A}">
      <text>
        <r>
          <rPr>
            <b/>
            <sz val="9"/>
            <color indexed="81"/>
            <rFont val="Tahoma"/>
            <family val="2"/>
            <charset val="238"/>
          </rPr>
          <t>Módulo M [mm]:
1000 mm módulo estándar
1200 mm módulo estándar
Disponible de 600 mm a 1200 mm</t>
        </r>
      </text>
    </comment>
    <comment ref="K23" authorId="1" shapeId="0" xr:uid="{03849BDE-8F1E-4139-AB24-81F62A57ED2D}">
      <text>
        <r>
          <rPr>
            <b/>
            <sz val="9"/>
            <color indexed="81"/>
            <rFont val="Tahoma"/>
            <family val="2"/>
            <charset val="238"/>
          </rPr>
          <t>Tipo de panel:
FTV
*para otros tipos de paneles, utilice un documento separado</t>
        </r>
      </text>
    </comment>
    <comment ref="L23" authorId="1" shapeId="0" xr:uid="{6110C394-262B-4812-B453-894354303FCA}">
      <text>
        <r>
          <rPr>
            <b/>
            <sz val="9"/>
            <color indexed="81"/>
            <rFont val="Tahoma"/>
            <family val="2"/>
            <charset val="238"/>
          </rPr>
          <t>Tipo de núcleo:
Power T
Power S
Perform R
Perform C</t>
        </r>
      </text>
    </comment>
    <comment ref="M23" authorId="1" shapeId="0" xr:uid="{16A85543-4D2C-475D-B971-85E13C07A6DF}">
      <text>
        <r>
          <rPr>
            <b/>
            <sz val="9"/>
            <color indexed="81"/>
            <rFont val="Tahoma"/>
            <family val="2"/>
            <charset val="238"/>
          </rPr>
          <t>Espesor de chapa de acero:
0,45
0,50
0,55
0,60
0,63
0,65
0,675
0,70
0,75
0,80</t>
        </r>
      </text>
    </comment>
    <comment ref="N23" authorId="1" shapeId="0" xr:uid="{6E2DD056-2195-420C-8254-EEFD6AEC9E3B}">
      <text>
        <r>
          <rPr>
            <sz val="9"/>
            <color indexed="81"/>
            <rFont val="Tahoma"/>
            <family val="2"/>
            <charset val="238"/>
          </rPr>
          <t>Revestimiento:
SP 25
SP 25
PVDF 25
PVDF 35
PUR 50
PVCF 150
HPS 200
PRISMA
PRISMA ELEMENTS
Inox 304
Inox 316L
Inox 316</t>
        </r>
      </text>
    </comment>
    <comment ref="P23" authorId="1" shapeId="0" xr:uid="{F2C1C7D5-7DBC-49E9-9368-33E191BF5147}">
      <text>
        <r>
          <rPr>
            <b/>
            <sz val="9"/>
            <color indexed="81"/>
            <rFont val="Tahoma"/>
            <family val="2"/>
            <charset val="238"/>
          </rPr>
          <t>Tipo de perfil lado A (cara exterior):
M
M8
S*
V*
V2*
G*
M3*
* not applicable a
   paneles de esquina redondeada</t>
        </r>
      </text>
    </comment>
    <comment ref="Q23" authorId="1" shapeId="0" xr:uid="{B96E19C0-1F30-47BF-BCE5-21CC1A62D82B}">
      <text>
        <r>
          <rPr>
            <b/>
            <sz val="9"/>
            <color indexed="81"/>
            <rFont val="Tahoma"/>
            <family val="2"/>
            <charset val="238"/>
          </rPr>
          <t>Espesor de chapa de acero:
0,45
0,50
0,55
0,60
0,63
0,65
0,675
0,70
0,75
0,80</t>
        </r>
      </text>
    </comment>
    <comment ref="R23" authorId="1" shapeId="0" xr:uid="{DD747A5E-A862-4E11-81DA-3BF735214C98}">
      <text>
        <r>
          <rPr>
            <b/>
            <sz val="9"/>
            <color indexed="81"/>
            <rFont val="Tahoma"/>
            <family val="2"/>
            <charset val="238"/>
          </rPr>
          <t>Revestimiento:
SP 25
SP 25
PVDF 25
PVDF 35
PUR 50
PVCF 150
HPS 200
PRISMA
PRISMA ELEMENTS
Inox 304
Inox 316L
Inox 316</t>
        </r>
      </text>
    </comment>
    <comment ref="T23" authorId="1" shapeId="0" xr:uid="{21FA387E-87E6-4965-A2C8-762525AC3337}">
      <text>
        <r>
          <rPr>
            <b/>
            <sz val="9"/>
            <color indexed="81"/>
            <rFont val="Tahoma"/>
            <family val="2"/>
            <charset val="238"/>
          </rPr>
          <t>Tipo de perfil lado B (interior):
S
V
V2
G
M2</t>
        </r>
      </text>
    </comment>
    <comment ref="W23" authorId="0" shapeId="0" xr:uid="{E63AF31F-60EE-432C-868F-2C5B845BB7F7}">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803FA79-7C15-4E39-88D7-DC90D027FC44}">
      <text>
        <r>
          <rPr>
            <b/>
            <sz val="9"/>
            <color indexed="81"/>
            <rFont val="Tahoma"/>
            <family val="2"/>
            <charset val="238"/>
          </rPr>
          <t>Relleno automático
Introduzca los datos en la hoja de Excel "FTV Panel"</t>
        </r>
      </text>
    </comment>
    <comment ref="D23" authorId="1" shapeId="0" xr:uid="{090C25ED-5B96-4FB3-8097-13C7DDCE1A55}">
      <text>
        <r>
          <rPr>
            <b/>
            <sz val="9"/>
            <color indexed="81"/>
            <rFont val="Tahoma"/>
            <family val="2"/>
            <charset val="238"/>
          </rPr>
          <t>Dimensión A [mm]:
Amin =T+150 mm
Amax = M-60-(T+150) mm</t>
        </r>
      </text>
    </comment>
    <comment ref="E23" authorId="1" shapeId="0" xr:uid="{77A3A7E6-9B19-4FC9-B329-DB8EAACE889A}">
      <text>
        <r>
          <rPr>
            <b/>
            <sz val="9"/>
            <color indexed="81"/>
            <rFont val="Tahoma"/>
            <family val="2"/>
            <charset val="238"/>
          </rPr>
          <t>Dimensión B [mm]:
Bmin =2×T+300 mm
Bmax = M-60-2×(T+150) mm</t>
        </r>
      </text>
    </comment>
    <comment ref="F23" authorId="1" shapeId="0" xr:uid="{B41EE5EE-FB33-419F-A815-D2184800F135}">
      <text>
        <r>
          <rPr>
            <b/>
            <sz val="9"/>
            <color indexed="81"/>
            <rFont val="Tahoma"/>
            <family val="2"/>
            <charset val="238"/>
          </rPr>
          <t>Dimensión C [mm]:
Amin =T+150 mm
Amax = M-60-(T+150) mm</t>
        </r>
      </text>
    </comment>
    <comment ref="G23" authorId="1" shapeId="0" xr:uid="{B8090ACF-C0DF-49C7-B567-85AE6FE12C9E}">
      <text>
        <r>
          <rPr>
            <b/>
            <sz val="9"/>
            <color indexed="81"/>
            <rFont val="Tahoma"/>
            <family val="2"/>
            <charset val="238"/>
          </rPr>
          <t>Dimensión (A+B+C):
(A+B+C)min = 4×T+600 mm
(A+B+C)max = M-60 mm</t>
        </r>
      </text>
    </comment>
    <comment ref="H23" authorId="1" shapeId="0" xr:uid="{5D9724E1-EEB0-491E-96DC-CE828F75F411}">
      <text>
        <r>
          <rPr>
            <b/>
            <sz val="9"/>
            <color indexed="81"/>
            <rFont val="Tahoma"/>
            <family val="2"/>
            <charset val="238"/>
          </rPr>
          <t>Ángulo a [°]:
Ángulo de plegado: 90° a 175°</t>
        </r>
      </text>
    </comment>
    <comment ref="I23" authorId="1" shapeId="0" xr:uid="{B7944C17-BCF6-4BE9-B703-650C34894C0A}">
      <text>
        <r>
          <rPr>
            <b/>
            <sz val="9"/>
            <color indexed="81"/>
            <rFont val="Tahoma"/>
            <family val="2"/>
            <charset val="238"/>
          </rPr>
          <t>Ángulo c [°]:
Ángulo de plegado: 90° a 175°</t>
        </r>
      </text>
    </comment>
    <comment ref="J23" authorId="1" shapeId="0" xr:uid="{32BC1951-8C82-4C1D-A62D-C0B1C26CEFEB}">
      <text>
        <r>
          <rPr>
            <b/>
            <sz val="9"/>
            <color indexed="81"/>
            <rFont val="Tahoma"/>
            <family val="2"/>
            <charset val="238"/>
          </rPr>
          <t>Longitud L [mm]:
Lmin = 2000 mm
Lmax = 10000 mm (debido a limitaciones de plegado)
Nota: corte por debajo de 2000 mm está sujeto a un recargo adicional</t>
        </r>
      </text>
    </comment>
    <comment ref="K23" authorId="1" shapeId="0" xr:uid="{114B8F68-DC1A-4E1E-B8CC-B70C6C0580F4}">
      <text>
        <r>
          <rPr>
            <b/>
            <sz val="9"/>
            <color indexed="81"/>
            <rFont val="Tahoma"/>
            <family val="2"/>
            <charset val="238"/>
          </rPr>
          <t>Espesor T [mm]:
50*, 60, 80, 100, 120, 133, 150, 172, 200, 220*, 240, 250*
*ver la Especificación Técnica de Trimoterm</t>
        </r>
      </text>
    </comment>
    <comment ref="L23" authorId="1" shapeId="0" xr:uid="{644E2FEA-1B01-4BF5-A3FA-1B243B15107D}">
      <text>
        <r>
          <rPr>
            <b/>
            <sz val="9"/>
            <color indexed="81"/>
            <rFont val="Tahoma"/>
            <family val="2"/>
            <charset val="238"/>
          </rPr>
          <t>Módulo M [mm]:
1000 mm módulo estándar
1200 mm módulo estándar
Disponible de 600 mm a 1200 mm</t>
        </r>
      </text>
    </comment>
    <comment ref="M23" authorId="1" shapeId="0" xr:uid="{6954D30C-A47F-4047-B9E2-9D2CB90F44BC}">
      <text>
        <r>
          <rPr>
            <b/>
            <sz val="9"/>
            <color indexed="81"/>
            <rFont val="Tahoma"/>
            <family val="2"/>
            <charset val="238"/>
          </rPr>
          <t>Tipo de panel:
FTV
*para otros tipos de paneles, utilice un documento separado</t>
        </r>
      </text>
    </comment>
    <comment ref="N23" authorId="1" shapeId="0" xr:uid="{426B437C-26AA-4E63-9DC6-FFE40CA45305}">
      <text>
        <r>
          <rPr>
            <b/>
            <sz val="9"/>
            <color indexed="81"/>
            <rFont val="Tahoma"/>
            <family val="2"/>
            <charset val="238"/>
          </rPr>
          <t>Tipo de núcleo:
Power T
Power S
Perform R
Perform C</t>
        </r>
      </text>
    </comment>
    <comment ref="O23" authorId="1" shapeId="0" xr:uid="{E63E1647-102B-481E-8685-9EEA6DBB124E}">
      <text>
        <r>
          <rPr>
            <b/>
            <sz val="9"/>
            <color indexed="81"/>
            <rFont val="Tahoma"/>
            <family val="2"/>
            <charset val="238"/>
          </rPr>
          <t>Espesor de chapa de acero:
0,45
0,50
0,55
0,60
0,63
0,65
0,675
0,70
0,75
0,80</t>
        </r>
      </text>
    </comment>
    <comment ref="P23" authorId="1" shapeId="0" xr:uid="{DB922DDB-78C3-4992-8CB4-B31B1D43010D}">
      <text>
        <r>
          <rPr>
            <sz val="9"/>
            <color indexed="81"/>
            <rFont val="Tahoma"/>
            <family val="2"/>
            <charset val="238"/>
          </rPr>
          <t>Revestimiento:
SP 25
SP 25
PVDF 25
PVDF 35
PUR 50
PVCF 150
HPS 200
PRISMA
PRISMA ELEMENTS
Inox 304
Inox 316L
Inox 316</t>
        </r>
      </text>
    </comment>
    <comment ref="R23" authorId="1" shapeId="0" xr:uid="{F319800A-19DF-41D1-A9F2-385BD348EFCA}">
      <text>
        <r>
          <rPr>
            <b/>
            <sz val="9"/>
            <color indexed="81"/>
            <rFont val="Tahoma"/>
            <family val="2"/>
            <charset val="238"/>
          </rPr>
          <t>Tipo de perfil lado A (cara exterior):
M
M8
S*
V*
V2*
G*
M3*
* not applicable a
   paneles de esquina redondeada</t>
        </r>
      </text>
    </comment>
    <comment ref="S23" authorId="1" shapeId="0" xr:uid="{C154D7E9-BE66-44F6-9C95-E5817D8B9D74}">
      <text>
        <r>
          <rPr>
            <b/>
            <sz val="9"/>
            <color indexed="81"/>
            <rFont val="Tahoma"/>
            <family val="2"/>
            <charset val="238"/>
          </rPr>
          <t>Espesor de chapa de acero:
0,45
0,50
0,55
0,60
0,63
0,65
0,675
0,70
0,75
0,80</t>
        </r>
      </text>
    </comment>
    <comment ref="T23" authorId="1" shapeId="0" xr:uid="{BDC2F718-E6ED-4370-BBAB-8CE58EFD7172}">
      <text>
        <r>
          <rPr>
            <b/>
            <sz val="9"/>
            <color indexed="81"/>
            <rFont val="Tahoma"/>
            <family val="2"/>
            <charset val="238"/>
          </rPr>
          <t>Revestimiento:
SP 25
SP 25
PVDF 25
PVDF 35
PUR 50
PVCF 150
HPS 200
PRISMA
PRISMA ELEMENTS
Inox 304
Inox 316L
Inox 316</t>
        </r>
      </text>
    </comment>
    <comment ref="V23" authorId="1" shapeId="0" xr:uid="{FE88CF98-BA5E-49EC-A2EE-CBFD12B3A6CD}">
      <text>
        <r>
          <rPr>
            <b/>
            <sz val="9"/>
            <color indexed="81"/>
            <rFont val="Tahoma"/>
            <family val="2"/>
            <charset val="238"/>
          </rPr>
          <t>Tipo de perfil lado B (interior):
S
V
V2
G
M2</t>
        </r>
      </text>
    </comment>
    <comment ref="Y23" authorId="0" shapeId="0" xr:uid="{B8275DD4-3797-4EB9-9DD0-DF38762D3686}">
      <text>
        <r>
          <rPr>
            <b/>
            <sz val="9"/>
            <color indexed="81"/>
            <rFont val="Tahoma"/>
            <family val="2"/>
            <charset val="238"/>
          </rPr>
          <t xml:space="preserve">La prioridad A se producirá y entregará primero como la de mayor prioridad.
La prioridad B puede combinarse con la prioridad A para optimizar las capacidades de producción y entrega.
La prioridad C también puede combinarse con las prioridades A y B cuando sea necesario para optimizar aún más las capacidades de producción y entrega, pero de lo contrario se gestionará en último lugar.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<sst xmlns="http://schemas.openxmlformats.org/spreadsheetml/2006/main" count="887" uniqueCount="222">
  <si>
    <t>FTV</t>
  </si>
  <si>
    <t>Total [m2]</t>
  </si>
  <si>
    <t>P01</t>
  </si>
  <si>
    <t>Power T</t>
  </si>
  <si>
    <t>Sample data, please delete</t>
  </si>
  <si>
    <t>Axis-1/Phase-1</t>
  </si>
  <si>
    <t>Axis-2/Phase-1</t>
  </si>
  <si>
    <t>M</t>
  </si>
  <si>
    <t>T [mm]</t>
  </si>
  <si>
    <t>A [mm]</t>
  </si>
  <si>
    <t>B [mm]</t>
  </si>
  <si>
    <t>min</t>
  </si>
  <si>
    <t>max</t>
  </si>
  <si>
    <t>C [mm]</t>
  </si>
  <si>
    <t>A+B [mm]</t>
  </si>
  <si>
    <t>M [mm]</t>
  </si>
  <si>
    <t>A+B+C [mm]</t>
  </si>
  <si>
    <t>S</t>
  </si>
  <si>
    <t>RAL 1234</t>
  </si>
  <si>
    <t>SP 25</t>
  </si>
  <si>
    <t>What is new</t>
  </si>
  <si>
    <t>1.0</t>
  </si>
  <si>
    <t>Date</t>
  </si>
  <si>
    <t>Total
Q×L×M [m2]</t>
  </si>
  <si>
    <t>Release</t>
  </si>
  <si>
    <t>1.1</t>
  </si>
  <si>
    <t>Added sheet: "FTV L corner (longi)_Full"</t>
  </si>
  <si>
    <t>Steel sheet thickness</t>
  </si>
  <si>
    <t>1.2</t>
  </si>
  <si>
    <t>THICKNESS - T</t>
  </si>
  <si>
    <t>PANEL LENGTH - L</t>
  </si>
  <si>
    <t>FTV L corner (longi)_Cut</t>
  </si>
  <si>
    <t>A min (B min)</t>
  </si>
  <si>
    <t>A max (Bmax)</t>
  </si>
  <si>
    <t>(A+B) min</t>
  </si>
  <si>
    <t>(A+B) max</t>
  </si>
  <si>
    <t>50 - 150 mm</t>
  </si>
  <si>
    <t>max. 8.000 mm</t>
  </si>
  <si>
    <t>T + 150 mm</t>
  </si>
  <si>
    <t>(module - 60 mm) - (T + 150 mm)</t>
  </si>
  <si>
    <t>module - 60 mm</t>
  </si>
  <si>
    <t>FTV sharp L corner (trans)</t>
  </si>
  <si>
    <t>(A + B) min</t>
  </si>
  <si>
    <t>(A + B) max</t>
  </si>
  <si>
    <t>A min = B min</t>
  </si>
  <si>
    <t>A max (B max)</t>
  </si>
  <si>
    <t>B max (A max)</t>
  </si>
  <si>
    <t>50 - 250 mm</t>
  </si>
  <si>
    <t>2*T + 300 mm</t>
  </si>
  <si>
    <t>3.000 mm</t>
  </si>
  <si>
    <t>1.000 mm</t>
  </si>
  <si>
    <t>2.000 mm</t>
  </si>
  <si>
    <t>FTV sharp U corner (trans)</t>
  </si>
  <si>
    <t>L - panel module</t>
  </si>
  <si>
    <t>(A + B + C) max</t>
  </si>
  <si>
    <t>600 - 1200 mm</t>
  </si>
  <si>
    <t>B min</t>
  </si>
  <si>
    <t>A min (C min)</t>
  </si>
  <si>
    <t>A max (B max = C max)</t>
  </si>
  <si>
    <t>300 mm + 2T</t>
  </si>
  <si>
    <t>FTV L corner (longi)_Full</t>
  </si>
  <si>
    <t>(A+B)</t>
  </si>
  <si>
    <t>module - (T - 150 mm)</t>
  </si>
  <si>
    <t>FTV round L corner (longi)</t>
  </si>
  <si>
    <t>MODULE</t>
  </si>
  <si>
    <t>L</t>
  </si>
  <si>
    <t>600 - 1.200 mm</t>
  </si>
  <si>
    <t>10.000 mm</t>
  </si>
  <si>
    <t>FTV round U corner (longi)</t>
  </si>
  <si>
    <t>50 - 133 mm</t>
  </si>
  <si>
    <t>A min</t>
  </si>
  <si>
    <t>800 - 1.200 mm</t>
  </si>
  <si>
    <t>C min = 150 mm + T</t>
  </si>
  <si>
    <t>List of Steel sheet thickness was made (to avoid issues with comma and dot)
Geometrical limits was correctet to align with Trimoterm FTV Book</t>
  </si>
  <si>
    <t>Priority A</t>
  </si>
  <si>
    <t>1.3</t>
  </si>
  <si>
    <t>Priority column was added.</t>
  </si>
  <si>
    <t>A</t>
  </si>
  <si>
    <t>B</t>
  </si>
  <si>
    <t>X</t>
  </si>
  <si>
    <t>Trimoterm Perform C FTV-60/1000 MS</t>
  </si>
  <si>
    <t xml:space="preserve">Trimoterm </t>
  </si>
  <si>
    <t xml:space="preserve">Perform C </t>
  </si>
  <si>
    <t>|</t>
  </si>
  <si>
    <t>(T)</t>
  </si>
  <si>
    <t>(M)</t>
  </si>
  <si>
    <t>ROUNDED</t>
  </si>
  <si>
    <t>SHARP EDGED</t>
  </si>
  <si>
    <t>LONGUTUDINAL</t>
  </si>
  <si>
    <t xml:space="preserve"> + feasible | - not feasible</t>
  </si>
  <si>
    <t>1.4</t>
  </si>
  <si>
    <t>Document translated to DE and SI</t>
  </si>
  <si>
    <t>1.4.1</t>
  </si>
  <si>
    <t>Document translated to FR, ES and NL</t>
  </si>
  <si>
    <t>SHARP-EDGED CORNER ELEMENTS</t>
  </si>
  <si>
    <t>HORIZONTAL</t>
  </si>
  <si>
    <t>VERTICAL</t>
  </si>
  <si>
    <t>Transversal</t>
  </si>
  <si>
    <t>Double transversal</t>
  </si>
  <si>
    <t>Longitudinal</t>
  </si>
  <si>
    <t>sharp-edged</t>
  </si>
  <si>
    <t>corner element</t>
  </si>
  <si>
    <t>Double longitudinal</t>
  </si>
  <si>
    <t>curved corner</t>
  </si>
  <si>
    <t>Guía de usuario</t>
  </si>
  <si>
    <t>Versión</t>
  </si>
  <si>
    <t>Tipos de perfil</t>
  </si>
  <si>
    <t>PANELES DE FACHADA (FTV)</t>
  </si>
  <si>
    <t>Perfil Liso (G)</t>
  </si>
  <si>
    <t>Perfil -  S (S)</t>
  </si>
  <si>
    <t>Perfil - V (V, V2)</t>
  </si>
  <si>
    <t>Perfil Micronervado (M)</t>
  </si>
  <si>
    <t>Perfil Micronervado (M, M3, M8)</t>
  </si>
  <si>
    <t>Perfil Micronervado (M2)</t>
  </si>
  <si>
    <t>Perfil - S (perforado)</t>
  </si>
  <si>
    <t>Perfil Micronervado (M3)</t>
  </si>
  <si>
    <t>Perfil Micronervado (M8)</t>
  </si>
  <si>
    <t>Perfil - V (V)</t>
  </si>
  <si>
    <t>Perfil - V (V2)</t>
  </si>
  <si>
    <t>Perfil Trapezoidal</t>
  </si>
  <si>
    <t>Documentos de referencia:</t>
  </si>
  <si>
    <t>¿Cómo introducir y copiar datos?</t>
  </si>
  <si>
    <t>Los valores introducidos en las celdas se validan automáticamente con respecto a los límites de producción</t>
  </si>
  <si>
    <t>y  luego se estructuran usando las herramientas de "validación de datos" y "formato condicional" de Excel.</t>
  </si>
  <si>
    <t>Introduzca valor</t>
  </si>
  <si>
    <t>Valor obligatorio.</t>
  </si>
  <si>
    <t>Valor correcto</t>
  </si>
  <si>
    <t>Dentro de los límites.</t>
  </si>
  <si>
    <t>Valor calculado, no cambiar.</t>
  </si>
  <si>
    <t>Dentro de los límites, ver comentarios.</t>
  </si>
  <si>
    <t>Valor incorrecto</t>
  </si>
  <si>
    <t>Fuera de los límites, cambiar valor.</t>
  </si>
  <si>
    <t>¿Cómo copiar datos?</t>
  </si>
  <si>
    <t>Para copiar datos (dentro de una misma hoja o en otra distinta), es importante usar "Copiar" y "Pegar&gt; Valores"</t>
  </si>
  <si>
    <t>para mantener todas las validaciones y el formato condicional en la/s celda/s donde se peguen</t>
  </si>
  <si>
    <t>Aviso legal</t>
  </si>
  <si>
    <t>Lista de corte para</t>
  </si>
  <si>
    <t>Muro FTV  / panel de fachada</t>
  </si>
  <si>
    <t>Nombre del proyecto:</t>
  </si>
  <si>
    <t>El sistema de fijación estándar de Trimoterm FTV es el método de fijación vista y es apto tanto para la instalación de paneles en horizontal, vertical y en curva.</t>
  </si>
  <si>
    <t>Ref. Proyecto:</t>
  </si>
  <si>
    <t>Nombre del cliente:</t>
  </si>
  <si>
    <t>No Pedido cliente:</t>
  </si>
  <si>
    <t>No Pedido Trimo:</t>
  </si>
  <si>
    <t>No Lista de corte:</t>
  </si>
  <si>
    <t>Revisión:</t>
  </si>
  <si>
    <t>Fecha:</t>
  </si>
  <si>
    <t>Rango de longitud del panel hasta 14m.</t>
  </si>
  <si>
    <t>Los anchos estándar de panel son de 1000 y de 1200 mm.</t>
  </si>
  <si>
    <t>Edificio/Unidad:</t>
  </si>
  <si>
    <t>Anchos de panel que no sean estándar pueden ser fabricados bajo una petición especial.</t>
  </si>
  <si>
    <t>Características del panel</t>
  </si>
  <si>
    <t>Dimensiones del panel</t>
  </si>
  <si>
    <t>Tipo de panel</t>
  </si>
  <si>
    <t>Chapa de acero en lado A (cara exterior)</t>
  </si>
  <si>
    <t>Chapa de acero en lado B (cara interior)</t>
  </si>
  <si>
    <t>Notas</t>
  </si>
  <si>
    <t>Cantidad</t>
  </si>
  <si>
    <t>Prioridad</t>
  </si>
  <si>
    <t>Fachada/Fase</t>
  </si>
  <si>
    <t>Posición</t>
  </si>
  <si>
    <t>Cantidad
Q [pcs]</t>
  </si>
  <si>
    <t>Longitud
L [mm]</t>
  </si>
  <si>
    <t>Espesor
T [mm]</t>
  </si>
  <si>
    <t>Módulo
M [mm]</t>
  </si>
  <si>
    <t>Tipo de núcleo</t>
  </si>
  <si>
    <t>Espesor
(lado A) [mm]</t>
  </si>
  <si>
    <t>Color
(lado A)</t>
  </si>
  <si>
    <t>Tipo de perfil
(lado A)</t>
  </si>
  <si>
    <t>Espesor
(lado B) [mm]</t>
  </si>
  <si>
    <t>Tipo de cubrición 
(lado B)</t>
  </si>
  <si>
    <t>Color
(lado B)</t>
  </si>
  <si>
    <t>Tipo de perfil
(lado B)</t>
  </si>
  <si>
    <t>Los valores introducidos en las celdas se validan automáticamente con respecto a los límites de producción y luego se organizan.</t>
  </si>
  <si>
    <t>EJEMPLO DE NOMENCLATURA DE PANEL:</t>
  </si>
  <si>
    <t>para mantener todas las validaciones y el formato condicional en la/s celda/s donde se peguen (ver instrucciones)</t>
  </si>
  <si>
    <t>Familia de panel</t>
  </si>
  <si>
    <t>tipo de núcleo</t>
  </si>
  <si>
    <t>tipo de panel</t>
  </si>
  <si>
    <t>espesor</t>
  </si>
  <si>
    <t>módulo</t>
  </si>
  <si>
    <t>Lado A</t>
  </si>
  <si>
    <t>Lado B</t>
  </si>
  <si>
    <t>(Cara Exterior)</t>
  </si>
  <si>
    <t>(Cara Interior)</t>
  </si>
  <si>
    <t>tipo de perfil</t>
  </si>
  <si>
    <t>Ejemplo de nomenclatura de chapa de acero:</t>
  </si>
  <si>
    <t>Documentos de referencia</t>
  </si>
  <si>
    <t>exterior: 0,55 mm SP 25 µm ANTHRACITE</t>
  </si>
  <si>
    <t>- Lado A (cara exterior): espesor (0,55 mm) tipo de cobertura (SP 25 µm) color (ANTHRACITE)</t>
  </si>
  <si>
    <t>interior: 0,50 mm SP 25 µm GREY WHITE</t>
  </si>
  <si>
    <t>- Lado B (cara interior): espesor (0,50 mm) tipo de cobertura (SP 25 µm) color (GREY WHITE)</t>
  </si>
  <si>
    <t>FTV L esquina (transversal)</t>
  </si>
  <si>
    <t>La lógica seguida para el diseño de los paneles de esquina que se muestran, aparece en esta vista de planta con las cuatro esquinas de un edificio, identificando los lados.</t>
  </si>
  <si>
    <t>Dimensiones de la esquina</t>
  </si>
  <si>
    <t>Ángulo
[°]</t>
  </si>
  <si>
    <t>Dimensión
L=A+B [mm]</t>
  </si>
  <si>
    <t>Tipo de cobertura
(lado A)</t>
  </si>
  <si>
    <t>Verificador de dimensiones para FTV Esquina, con canto recto, en forma de L (transversal)</t>
  </si>
  <si>
    <t>Introduzca T, A y B para verificar si las dimensiones de la esquina se encuentran dentro de los límites:</t>
  </si>
  <si>
    <t>FTV U esquina (transversal)</t>
  </si>
  <si>
    <t>Ángulo
a [°]</t>
  </si>
  <si>
    <t>Ángulo
c [°]</t>
  </si>
  <si>
    <t>Longitud
L=A+B+C [mm]</t>
  </si>
  <si>
    <t>Verificador de dimensiones para FTV Esquina, con canto recto, en forma de U (transversal)</t>
  </si>
  <si>
    <t>FTV L esquina (longitudinal)_Cantos cortados</t>
  </si>
  <si>
    <t>Dimensión
A+B [mm]</t>
  </si>
  <si>
    <t>Verificador de dimensiones para FTV Esquina, con canto recto, en forma de L (longitudinal)_Cantos cortados</t>
  </si>
  <si>
    <t>FTV L esquina (longitudinal)_Machihembrado</t>
  </si>
  <si>
    <t>Verificador de dimensiones para FTV  L Esquina (longitudinal)_Machihembrado</t>
  </si>
  <si>
    <t>FTV esquina en L redondeada (longitudinal)</t>
  </si>
  <si>
    <t>Compatibilidad con perfiles de chapa de acero:</t>
  </si>
  <si>
    <t>Verificador de dimensiones para FTV  L Esquina redondeada (longitudinal)</t>
  </si>
  <si>
    <t>FTV  U esquina redondeada  (longitudinal)</t>
  </si>
  <si>
    <t>Dimensión
A+B+C [mm]</t>
  </si>
  <si>
    <t>Verificador de dimensiones para FTV  U Esquina redondeada (longitudinal)</t>
  </si>
  <si>
    <t>Trimoterm Technical Specification</t>
  </si>
  <si>
    <t>Horizontal Façade System Trimoterm FTV</t>
  </si>
  <si>
    <t>Trimoterm Fireproof Panels Brochure</t>
  </si>
  <si>
    <t>Packaging transport and storage for Trimo products</t>
  </si>
  <si>
    <t>ID del documento: TID10DT110ES</t>
  </si>
  <si>
    <t>El propósito principal y exclusivo de este documento es proporcionar a diseñadores externos una tabla con listas de corte y sus restricciones asociadas. Trimo Group se reserva todos los derechos sobre la información y los detalles contenidos en este documento. Aunque se ha puesto el máximo cuidado profesional para garantizar que la información aquí incluida sea precisa, correcta, completa y veraz, Trimo, incluidas sus filiales, no asume ninguna responsabilidad ni obligación legal por posibles errores u omisiones, ni por información que pudiera resultar inexacta o engañosa. La información y los detalles contenidos en este documento están destinados únicamente a fines de carácter general. Su utilización se realiza por iniciativa y responsabilidad exclusiva del usuario, quien deberá asegurarse del cumplimiento de la normativa y legislación locales aplicables. En ningún caso Trimo será responsable de pérdidas o daños de cualquier tipo, incluidos, entre otros, daños indirectos o consecuenciales, así como pérdidas económicas o de beneficios derivadas del uso de este documento o relacionadas con el mismo. Queda terminantemente prohibida cualquier modificación de las fórmulas o del texto contenido en este documento. Toda la información emitida por Trimo Group está sujeta a un proceso de desarrollo y actualización continuos. Por ello, la información y los detalles incluidos en este documento corresponden al estado vigente en la fecha de su publicación. Es responsabilidad del usuario obtener directamente de Trimo la versión más actualizada cuando dicha información vaya a utilizarse en un proyecto específico. La última versión de este documento está disponible en  www.trimo-group.com. En caso de discrepancia entre versiones traducidas, prevalecerá la versión original publicada en inglés.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</si>
</sst>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7"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10"/>
      <color theme="1" tint="0.499984740745262"/>
      <name val="Arial"/>
      <family val="2"/>
      <charset val="238"/>
      <scheme val="minor"/>
    </font>
    <font>
      <i/>
      <sz val="11"/>
      <color theme="1" tint="0.499984740745262"/>
      <name val="Arial"/>
      <family val="2"/>
      <charset val="238"/>
      <scheme val="minor"/>
    </font>
    <font>
      <sz val="11"/>
      <color theme="1"/>
      <name val="Aptos Light"/>
      <family val="2"/>
    </font>
    <font>
      <b/>
      <sz val="12"/>
      <color theme="1" tint="4.9989318521683403E-2"/>
      <name val="Aptos"/>
      <family val="2"/>
    </font>
    <font>
      <sz val="20"/>
      <color theme="1"/>
      <name val="Aptos"/>
      <family val="2"/>
    </font>
    <font>
      <sz val="11"/>
      <color theme="1"/>
      <name val="Aptos"/>
      <family val="2"/>
    </font>
    <font>
      <i/>
      <sz val="9"/>
      <color theme="1" tint="0.499984740745262"/>
      <name val="Arial"/>
      <family val="2"/>
      <charset val="238"/>
      <scheme val="minor"/>
    </font>
    <font>
      <b/>
      <sz val="12"/>
      <color theme="1"/>
      <name val="Aptos"/>
      <family val="2"/>
    </font>
    <font>
      <sz val="8"/>
      <color theme="1" tint="0.499984740745262"/>
      <name val="Arial"/>
      <family val="2"/>
      <charset val="238"/>
      <scheme val="minor"/>
    </font>
    <font>
      <b/>
      <sz val="9"/>
      <color theme="1" tint="0.249977111117893"/>
      <name val="Arial"/>
      <family val="2"/>
      <charset val="238"/>
      <scheme val="minor"/>
    </font>
    <font>
      <sz val="9"/>
      <color theme="1" tint="0.499984740745262"/>
      <name val="Arial"/>
      <family val="2"/>
      <charset val="238"/>
      <scheme val="minor"/>
    </font>
    <font>
      <sz val="10"/>
      <color theme="1" tint="0.249977111117893"/>
      <name val="Arial"/>
      <family val="2"/>
      <charset val="238"/>
      <scheme val="minor"/>
    </font>
    <font>
      <b/>
      <sz val="11"/>
      <color theme="1" tint="0.249977111117893"/>
      <name val="Arial"/>
      <family val="2"/>
      <charset val="238"/>
      <scheme val="minor"/>
    </font>
    <font>
      <b/>
      <sz val="10"/>
      <color theme="1" tint="0.249977111117893"/>
      <name val="Arial"/>
      <family val="2"/>
      <charset val="238"/>
      <scheme val="minor"/>
    </font>
    <font>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
      <sz val="16"/>
      <color theme="1" tint="0.249977111117893"/>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E6E7E9"/>
        <bgColor indexed="64"/>
      </patternFill>
    </fill>
    <fill>
      <patternFill patternType="solid">
        <fgColor rgb="FFD1D2D4"/>
        <bgColor indexed="64"/>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11">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40">
    <xf numFmtId="0" fontId="0" fillId="0" borderId="0" xfId="0"/>
    <xf numFmtId="0" fontId="2"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0" fontId="0" fillId="4" borderId="9" xfId="0" applyFill="1" applyBorder="1" applyAlignment="1" applyProtection="1">
      <alignment horizontal="right"/>
      <protection locked="0"/>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0" fontId="0" fillId="4" borderId="13" xfId="0" applyFill="1" applyBorder="1" applyAlignment="1" applyProtection="1">
      <alignment horizontal="right"/>
      <protection locked="0"/>
    </xf>
    <xf numFmtId="0" fontId="20" fillId="0" borderId="0" xfId="0" applyFont="1"/>
    <xf numFmtId="0" fontId="24" fillId="0" borderId="0" xfId="0" applyFont="1"/>
    <xf numFmtId="0" fontId="24" fillId="0" borderId="0" xfId="0" quotePrefix="1" applyFont="1"/>
    <xf numFmtId="14" fontId="24" fillId="0" borderId="0" xfId="0" applyNumberFormat="1" applyFont="1" applyAlignment="1">
      <alignment horizontal="center"/>
    </xf>
    <xf numFmtId="0" fontId="24" fillId="0" borderId="0" xfId="0" applyFont="1" applyAlignment="1">
      <alignment horizontal="center"/>
    </xf>
    <xf numFmtId="0" fontId="26" fillId="0" borderId="0" xfId="0" applyFont="1"/>
    <xf numFmtId="0" fontId="0" fillId="0" borderId="0" xfId="0" applyProtection="1">
      <protection locked="0"/>
    </xf>
    <xf numFmtId="0" fontId="2" fillId="0" borderId="0" xfId="0" applyFont="1" applyProtection="1">
      <protection locked="0"/>
    </xf>
    <xf numFmtId="0" fontId="0" fillId="0" borderId="1" xfId="0" applyBorder="1" applyProtection="1">
      <protection locked="0"/>
    </xf>
    <xf numFmtId="0" fontId="21" fillId="4" borderId="3" xfId="0" applyFont="1" applyFill="1" applyBorder="1" applyProtection="1">
      <protection locked="0"/>
    </xf>
    <xf numFmtId="0" fontId="14" fillId="0" borderId="0" xfId="0" applyFont="1" applyProtection="1">
      <protection locked="0"/>
    </xf>
    <xf numFmtId="0" fontId="2" fillId="0" borderId="1" xfId="0" applyFont="1" applyBorder="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Alignment="1" applyProtection="1">
      <alignment horizontal="center"/>
      <protection locked="0"/>
    </xf>
    <xf numFmtId="0" fontId="19" fillId="0" borderId="0" xfId="0" applyFont="1" applyAlignment="1" applyProtection="1">
      <alignment vertical="top"/>
      <protection locked="0"/>
    </xf>
    <xf numFmtId="0" fontId="12" fillId="0" borderId="0" xfId="0" applyFont="1" applyProtection="1">
      <protection locked="0"/>
    </xf>
    <xf numFmtId="0" fontId="19" fillId="0" borderId="0" xfId="0" applyFont="1" applyAlignment="1" applyProtection="1">
      <alignment vertical="top" wrapText="1"/>
      <protection locked="0"/>
    </xf>
    <xf numFmtId="0" fontId="0" fillId="0" borderId="0" xfId="0" applyProtection="1">
      <protection hidden="1"/>
    </xf>
    <xf numFmtId="0" fontId="2" fillId="0" borderId="0" xfId="0" applyFont="1" applyProtection="1">
      <protection hidden="1"/>
    </xf>
    <xf numFmtId="0" fontId="22" fillId="0" borderId="0" xfId="0" applyFont="1" applyProtection="1">
      <protection hidden="1"/>
    </xf>
    <xf numFmtId="0" fontId="7" fillId="0" borderId="0" xfId="0" applyFont="1" applyProtection="1">
      <protection hidden="1"/>
    </xf>
    <xf numFmtId="0" fontId="23" fillId="0" borderId="0" xfId="0" applyFont="1" applyProtection="1">
      <protection hidden="1"/>
    </xf>
    <xf numFmtId="49" fontId="25" fillId="0" borderId="0" xfId="0" applyNumberFormat="1" applyFont="1" applyAlignment="1" applyProtection="1">
      <alignment horizontal="right" vertical="top"/>
      <protection hidden="1"/>
    </xf>
    <xf numFmtId="49" fontId="25" fillId="0" borderId="0" xfId="0" applyNumberFormat="1" applyFont="1" applyAlignment="1" applyProtection="1">
      <alignment horizontal="left" vertical="top"/>
      <protection hidden="1"/>
    </xf>
    <xf numFmtId="0" fontId="0" fillId="0" borderId="1" xfId="0" applyBorder="1" applyProtection="1">
      <protection hidden="1"/>
    </xf>
    <xf numFmtId="0" fontId="21" fillId="4" borderId="3" xfId="0" applyFont="1" applyFill="1" applyBorder="1" applyProtection="1">
      <protection hidden="1"/>
    </xf>
    <xf numFmtId="0" fontId="21" fillId="4" borderId="4" xfId="0" applyFont="1" applyFill="1" applyBorder="1" applyProtection="1">
      <protection hidden="1"/>
    </xf>
    <xf numFmtId="0" fontId="0" fillId="4" borderId="4" xfId="0" applyFill="1" applyBorder="1" applyProtection="1">
      <protection hidden="1"/>
    </xf>
    <xf numFmtId="0" fontId="20" fillId="6" borderId="1" xfId="0" applyFont="1" applyFill="1" applyBorder="1" applyAlignment="1" applyProtection="1">
      <alignment wrapText="1"/>
      <protection hidden="1"/>
    </xf>
    <xf numFmtId="0" fontId="2" fillId="3" borderId="6"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18" fillId="0" borderId="0" xfId="0" applyFont="1" applyProtection="1">
      <protection locked="0"/>
    </xf>
    <xf numFmtId="0" fontId="20" fillId="0" borderId="0" xfId="0" applyFont="1" applyProtection="1">
      <protection hidden="1"/>
    </xf>
    <xf numFmtId="0" fontId="27" fillId="0" borderId="0" xfId="0" applyFont="1" applyAlignment="1" applyProtection="1">
      <alignment vertical="top"/>
      <protection hidden="1"/>
    </xf>
    <xf numFmtId="16" fontId="24" fillId="0" borderId="0" xfId="0" quotePrefix="1" applyNumberFormat="1" applyFont="1"/>
    <xf numFmtId="0" fontId="28" fillId="8" borderId="14" xfId="0" applyFont="1" applyFill="1" applyBorder="1" applyAlignment="1">
      <alignment horizontal="left" vertical="center"/>
    </xf>
    <xf numFmtId="0" fontId="29" fillId="7"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2" fontId="0" fillId="3" borderId="3" xfId="0" applyNumberFormat="1" applyFill="1" applyBorder="1" applyProtection="1">
      <protection locked="0"/>
    </xf>
    <xf numFmtId="2" fontId="15" fillId="3" borderId="10" xfId="0" applyNumberFormat="1" applyFont="1" applyFill="1" applyBorder="1" applyProtection="1">
      <protection locked="0"/>
    </xf>
    <xf numFmtId="2" fontId="0" fillId="3" borderId="10" xfId="0" applyNumberFormat="1" applyFill="1" applyBorder="1" applyProtection="1">
      <protection locked="0"/>
    </xf>
    <xf numFmtId="0" fontId="0" fillId="9" borderId="2" xfId="0" applyFill="1" applyBorder="1" applyAlignment="1" applyProtection="1">
      <alignment horizontal="center"/>
      <protection locked="0"/>
    </xf>
    <xf numFmtId="0" fontId="0" fillId="10" borderId="2" xfId="0" applyFill="1" applyBorder="1" applyAlignment="1" applyProtection="1">
      <alignment horizontal="center"/>
      <protection locked="0"/>
    </xf>
    <xf numFmtId="0" fontId="0" fillId="0" borderId="13" xfId="0" applyBorder="1" applyProtection="1">
      <protection locked="0"/>
    </xf>
    <xf numFmtId="0" fontId="2" fillId="3" borderId="15" xfId="0" applyFont="1" applyFill="1" applyBorder="1" applyAlignment="1" applyProtection="1">
      <alignment horizontal="center" vertical="center" wrapText="1"/>
      <protection hidden="1"/>
    </xf>
    <xf numFmtId="0" fontId="20" fillId="6" borderId="1" xfId="0" applyFont="1" applyFill="1" applyBorder="1" applyAlignment="1" applyProtection="1">
      <alignment horizontal="center" wrapText="1"/>
      <protection hidden="1"/>
    </xf>
    <xf numFmtId="0" fontId="30" fillId="0" borderId="0" xfId="0" applyFont="1"/>
    <xf numFmtId="0" fontId="31" fillId="0" borderId="0" xfId="0" applyFont="1"/>
    <xf numFmtId="0" fontId="32" fillId="11" borderId="16" xfId="0" applyFont="1" applyFill="1" applyBorder="1"/>
    <xf numFmtId="0" fontId="31" fillId="11" borderId="16" xfId="0" applyFont="1" applyFill="1" applyBorder="1"/>
    <xf numFmtId="0" fontId="33" fillId="0" borderId="17" xfId="0" applyFont="1" applyBorder="1" applyAlignment="1">
      <alignment horizontal="center"/>
    </xf>
    <xf numFmtId="0" fontId="30" fillId="11" borderId="18" xfId="0" applyFont="1" applyFill="1" applyBorder="1"/>
    <xf numFmtId="0" fontId="33" fillId="11" borderId="18" xfId="0" applyFont="1" applyFill="1" applyBorder="1"/>
    <xf numFmtId="0" fontId="34" fillId="0" borderId="17" xfId="0" applyFont="1" applyBorder="1" applyAlignment="1">
      <alignment horizontal="center"/>
    </xf>
    <xf numFmtId="0" fontId="0" fillId="11" borderId="18" xfId="0" applyFill="1" applyBorder="1"/>
    <xf numFmtId="0" fontId="34" fillId="0" borderId="17" xfId="0" applyFont="1" applyBorder="1"/>
    <xf numFmtId="0" fontId="0" fillId="11" borderId="19" xfId="0" applyFill="1" applyBorder="1"/>
    <xf numFmtId="0" fontId="30" fillId="0" borderId="0" xfId="0" applyFont="1" applyProtection="1">
      <protection locked="0"/>
    </xf>
    <xf numFmtId="0" fontId="33" fillId="0" borderId="0" xfId="0" applyFont="1" applyProtection="1">
      <protection locked="0"/>
    </xf>
    <xf numFmtId="0" fontId="32" fillId="0" borderId="0" xfId="0" applyFont="1" applyAlignment="1" applyProtection="1">
      <alignment horizontal="center"/>
      <protection locked="0"/>
    </xf>
    <xf numFmtId="0" fontId="33" fillId="0" borderId="0" xfId="0" applyFont="1" applyAlignment="1" applyProtection="1">
      <alignment horizontal="center"/>
      <protection locked="0"/>
    </xf>
    <xf numFmtId="0" fontId="30" fillId="0" borderId="0" xfId="0" applyFont="1" applyAlignment="1" applyProtection="1">
      <alignment horizontal="center" vertical="top"/>
      <protection locked="0"/>
    </xf>
    <xf numFmtId="0" fontId="30" fillId="0" borderId="0" xfId="0" applyFont="1" applyAlignment="1" applyProtection="1">
      <alignment horizontal="center" vertical="top" wrapText="1"/>
      <protection locked="0"/>
    </xf>
    <xf numFmtId="0" fontId="0" fillId="0" borderId="0" xfId="0" quotePrefix="1" applyAlignment="1" applyProtection="1">
      <alignment horizontal="right"/>
      <protection locked="0"/>
    </xf>
    <xf numFmtId="0" fontId="30" fillId="0" borderId="0" xfId="0" quotePrefix="1" applyFont="1" applyProtection="1">
      <protection locked="0"/>
    </xf>
    <xf numFmtId="0" fontId="0" fillId="0" borderId="0" xfId="0" applyAlignment="1" applyProtection="1">
      <alignment vertical="center"/>
      <protection locked="0"/>
    </xf>
    <xf numFmtId="0" fontId="29" fillId="7" borderId="0" xfId="0" applyFont="1" applyFill="1" applyAlignment="1">
      <alignment vertical="center"/>
    </xf>
    <xf numFmtId="0" fontId="28" fillId="8" borderId="0" xfId="0" applyFont="1" applyFill="1" applyAlignment="1">
      <alignment horizontal="center" vertical="center"/>
    </xf>
    <xf numFmtId="0" fontId="35" fillId="7" borderId="0" xfId="0" applyFont="1" applyFill="1" applyAlignment="1">
      <alignment vertical="center"/>
    </xf>
    <xf numFmtId="0" fontId="29" fillId="0" borderId="0" xfId="0" applyFont="1" applyProtection="1">
      <protection locked="0"/>
    </xf>
    <xf numFmtId="0" fontId="36" fillId="0" borderId="0" xfId="0" applyFont="1" applyProtection="1">
      <protection locked="0"/>
    </xf>
    <xf numFmtId="0" fontId="31" fillId="0" borderId="0" xfId="0" applyFont="1" applyProtection="1">
      <protection locked="0"/>
    </xf>
    <xf numFmtId="0" fontId="14" fillId="0" borderId="0" xfId="0" applyFont="1" applyAlignment="1">
      <alignment vertical="top" wrapText="1"/>
    </xf>
    <xf numFmtId="0" fontId="0" fillId="0" borderId="0" xfId="0" applyAlignment="1">
      <alignment horizontal="center" vertical="top"/>
    </xf>
    <xf numFmtId="0" fontId="30" fillId="0" borderId="0" xfId="0" applyFont="1" applyAlignment="1" applyProtection="1">
      <alignment horizontal="left" vertical="top" wrapText="1"/>
      <protection locked="0"/>
    </xf>
    <xf numFmtId="0" fontId="20" fillId="6" borderId="3" xfId="0" applyFont="1" applyFill="1" applyBorder="1" applyProtection="1">
      <protection hidden="1"/>
    </xf>
    <xf numFmtId="0" fontId="20" fillId="6" borderId="5" xfId="0" applyFont="1" applyFill="1" applyBorder="1" applyProtection="1">
      <protection hidden="1"/>
    </xf>
    <xf numFmtId="0" fontId="20" fillId="6" borderId="4" xfId="0" applyFont="1" applyFill="1" applyBorder="1" applyProtection="1">
      <protection hidden="1"/>
    </xf>
    <xf numFmtId="0" fontId="20" fillId="6" borderId="1" xfId="0" applyFont="1" applyFill="1" applyBorder="1" applyProtection="1">
      <protection hidden="1"/>
    </xf>
    <xf numFmtId="0" fontId="30" fillId="0" borderId="0" xfId="0" applyFont="1" applyAlignment="1" applyProtection="1">
      <alignment horizontal="center" vertical="top" wrapText="1"/>
      <protection locked="0"/>
    </xf>
  </cellXfs>
  <cellStyles count="11">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 name="Valuta 2 2 2" xfId="6" xr:uid="{EC1F70DD-DDA9-4477-AAEB-16702FC9B478}"/>
    <cellStyle name="Valuta 2 2 2 2" xfId="10" xr:uid="{5F95242F-72B4-4256-8EEB-406426111D5F}"/>
    <cellStyle name="Valuta 2 2 3" xfId="8" xr:uid="{ADE8F46A-1D83-49E0-9506-9ECD51A22E17}"/>
    <cellStyle name="Valuta 2 3" xfId="5" xr:uid="{58FF205B-E465-4E4C-AFEA-33CF2FB09656}"/>
    <cellStyle name="Valuta 2 3 2" xfId="9" xr:uid="{78C7C0B0-3AAC-4EFB-A8D1-B1C2CE7A576B}"/>
    <cellStyle name="Valuta 2 4" xfId="7" xr:uid="{356C9F00-A27C-456A-8416-0654D9B034C2}"/>
  </cellStyles>
  <dxfs count="563">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bgColor rgb="FFFFC7CE"/>
        </patternFill>
      </fill>
    </dxf>
    <dxf>
      <fill>
        <patternFill patternType="solid">
          <bgColor rgb="FFFFC7CE"/>
        </patternFill>
      </fill>
    </dxf>
    <dxf>
      <fill>
        <patternFill patternType="none">
          <bgColor auto="1"/>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bgColor rgb="FFFFC7CE"/>
        </patternFill>
      </fill>
    </dxf>
    <dxf>
      <fill>
        <patternFill patternType="solid">
          <bgColor rgb="FFFFC7CE"/>
        </patternFill>
      </fill>
    </dxf>
    <dxf>
      <fill>
        <patternFill patternType="none">
          <bgColor auto="1"/>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rgb="FFE7E6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theme="7" tint="0.79998168889431442"/>
        </patternFill>
      </fill>
    </dxf>
    <dxf>
      <fill>
        <patternFill patternType="none">
          <bgColor auto="1"/>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s>
  <tableStyles count="0" defaultTableStyle="TableStyleMedium2" defaultPivotStyle="PivotStyleLight16"/>
  <colors>
    <mruColors>
      <color rgb="FFE6E7E9"/>
      <color rgb="FFD1D2D4"/>
      <color rgb="FFC0C0C0"/>
      <color rgb="FFFFC7CE"/>
      <color rgb="FF0563C1"/>
      <color rgb="FFFFCCCC"/>
      <color rgb="FF99CCFF"/>
      <color rgb="FFCCFFFF"/>
      <color rgb="FFCCE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esquina canto rec (trans)'!$C$65</c:f>
              <c:numCache>
                <c:formatCode>General</c:formatCode>
                <c:ptCount val="1"/>
                <c:pt idx="0">
                  <c:v>1000</c:v>
                </c:pt>
              </c:numCache>
            </c:numRef>
          </c:xVal>
          <c:yVal>
            <c:numRef>
              <c:f>'FTV L esquina canto rec (trans)'!$D$65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esquina canto rec (trans)'!$C$69:$C$74</c:f>
              <c:numCache>
                <c:formatCode>General</c:formatCode>
                <c:ptCount val="6"/>
                <c:pt idx="0">
                  <c:v>300</c:v>
                </c:pt>
                <c:pt idx="1">
                  <c:v>300</c:v>
                </c:pt>
                <c:pt idx="2">
                  <c:v>1000</c:v>
                </c:pt>
                <c:pt idx="3">
                  <c:v>2000</c:v>
                </c:pt>
                <c:pt idx="4">
                  <c:v>2000</c:v>
                </c:pt>
                <c:pt idx="5">
                  <c:v>300</c:v>
                </c:pt>
              </c:numCache>
            </c:numRef>
          </c:xVal>
          <c:yVal>
            <c:numRef>
              <c:f>'FTV L esquina canto rec (trans)'!$D$69:$D$74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U esquina canto rec (trans)'!$C$64:$E$64</c:f>
              <c:strCache>
                <c:ptCount val="3"/>
                <c:pt idx="0">
                  <c:v>A [mm]</c:v>
                </c:pt>
                <c:pt idx="1">
                  <c:v>B [mm]</c:v>
                </c:pt>
                <c:pt idx="2">
                  <c:v>C [mm]</c:v>
                </c:pt>
              </c:strCache>
            </c:strRef>
          </c:cat>
          <c:val>
            <c:numRef>
              <c:f>'FTV U esquina canto rec (trans)'!$C$66:$E$66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U esquina canto rec (trans)'!$C$64:$E$64</c:f>
              <c:strCache>
                <c:ptCount val="3"/>
                <c:pt idx="0">
                  <c:v>A [mm]</c:v>
                </c:pt>
                <c:pt idx="1">
                  <c:v>B [mm]</c:v>
                </c:pt>
                <c:pt idx="2">
                  <c:v>C [mm]</c:v>
                </c:pt>
              </c:strCache>
            </c:strRef>
          </c:cat>
          <c:val>
            <c:numRef>
              <c:f>'FTV U esquina canto rec (trans)'!$C$65:$E$65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U esquina canto rec (trans)'!$C$64:$E$64</c:f>
              <c:strCache>
                <c:ptCount val="3"/>
                <c:pt idx="0">
                  <c:v>A [mm]</c:v>
                </c:pt>
                <c:pt idx="1">
                  <c:v>B [mm]</c:v>
                </c:pt>
                <c:pt idx="2">
                  <c:v>C [mm]</c:v>
                </c:pt>
              </c:strCache>
            </c:strRef>
          </c:cat>
          <c:val>
            <c:numRef>
              <c:f>'FTV U esquina canto rec (trans)'!$C$67:$E$67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esquina (longi)_Canto cor'!$C$65</c:f>
              <c:numCache>
                <c:formatCode>General</c:formatCode>
                <c:ptCount val="1"/>
                <c:pt idx="0">
                  <c:v>400</c:v>
                </c:pt>
              </c:numCache>
            </c:numRef>
          </c:xVal>
          <c:yVal>
            <c:numRef>
              <c:f>'FTV L esquina (longi)_Canto cor'!$D$65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esquina (longi)_Canto cor'!$C$69:$C$72</c:f>
              <c:numCache>
                <c:formatCode>General</c:formatCode>
                <c:ptCount val="4"/>
                <c:pt idx="0">
                  <c:v>300</c:v>
                </c:pt>
                <c:pt idx="1">
                  <c:v>300</c:v>
                </c:pt>
                <c:pt idx="2">
                  <c:v>640</c:v>
                </c:pt>
                <c:pt idx="3">
                  <c:v>300</c:v>
                </c:pt>
              </c:numCache>
            </c:numRef>
          </c:xVal>
          <c:yVal>
            <c:numRef>
              <c:f>'FTV L esquina (longi)_Canto cor'!$D$69:$D$72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CE0C-45F5-B70A-6E95B4F1CCAD}"/>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E0C-45F5-B70A-6E95B4F1CCAD}"/>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esquina (longi)_Machihemb'!$C$65</c:f>
              <c:numCache>
                <c:formatCode>General</c:formatCode>
                <c:ptCount val="1"/>
                <c:pt idx="0">
                  <c:v>400</c:v>
                </c:pt>
              </c:numCache>
            </c:numRef>
          </c:xVal>
          <c:yVal>
            <c:numRef>
              <c:f>'FTV L esquina (longi)_Machihemb'!$D$65</c:f>
              <c:numCache>
                <c:formatCode>General</c:formatCode>
                <c:ptCount val="1"/>
                <c:pt idx="0">
                  <c:v>600</c:v>
                </c:pt>
              </c:numCache>
            </c:numRef>
          </c:yVal>
          <c:smooth val="0"/>
          <c:extLst>
            <c:ext xmlns:c16="http://schemas.microsoft.com/office/drawing/2014/chart" uri="{C3380CC4-5D6E-409C-BE32-E72D297353CC}">
              <c16:uniqueId val="{00000002-CE0C-45F5-B70A-6E95B4F1CCAD}"/>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esquina (longi)_Machihemb'!$C$69:$C$72</c:f>
              <c:numCache>
                <c:formatCode>General</c:formatCode>
                <c:ptCount val="4"/>
                <c:pt idx="1">
                  <c:v>300</c:v>
                </c:pt>
                <c:pt idx="2">
                  <c:v>700</c:v>
                </c:pt>
              </c:numCache>
            </c:numRef>
          </c:xVal>
          <c:yVal>
            <c:numRef>
              <c:f>'FTV L esquina (longi)_Machihemb'!$D$69:$D$72</c:f>
              <c:numCache>
                <c:formatCode>General</c:formatCode>
                <c:ptCount val="4"/>
                <c:pt idx="1">
                  <c:v>700</c:v>
                </c:pt>
                <c:pt idx="2">
                  <c:v>300</c:v>
                </c:pt>
              </c:numCache>
            </c:numRef>
          </c:yVal>
          <c:smooth val="0"/>
          <c:extLst>
            <c:ext xmlns:c16="http://schemas.microsoft.com/office/drawing/2014/chart" uri="{C3380CC4-5D6E-409C-BE32-E72D297353CC}">
              <c16:uniqueId val="{00000003-CE0C-45F5-B70A-6E95B4F1CCAD}"/>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 redondeada (longi)'!$C$66</c:f>
              <c:numCache>
                <c:formatCode>General</c:formatCode>
                <c:ptCount val="1"/>
                <c:pt idx="0">
                  <c:v>400</c:v>
                </c:pt>
              </c:numCache>
            </c:numRef>
          </c:xVal>
          <c:yVal>
            <c:numRef>
              <c:f>'FTV L esq. redondeada (longi)'!$D$66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esq. redondeada (longi)'!$C$70:$C$73</c:f>
              <c:numCache>
                <c:formatCode>General</c:formatCode>
                <c:ptCount val="4"/>
                <c:pt idx="0">
                  <c:v>300</c:v>
                </c:pt>
                <c:pt idx="1">
                  <c:v>300</c:v>
                </c:pt>
                <c:pt idx="2">
                  <c:v>640</c:v>
                </c:pt>
                <c:pt idx="3">
                  <c:v>300</c:v>
                </c:pt>
              </c:numCache>
            </c:numRef>
          </c:xVal>
          <c:yVal>
            <c:numRef>
              <c:f>'FTV L esq. redondeada (longi)'!$D$70:$D$73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U esq. redondeada (longi)'!$C$64:$E$64</c:f>
              <c:strCache>
                <c:ptCount val="3"/>
                <c:pt idx="0">
                  <c:v>A [mm]</c:v>
                </c:pt>
                <c:pt idx="1">
                  <c:v>B [mm]</c:v>
                </c:pt>
                <c:pt idx="2">
                  <c:v>C [mm]</c:v>
                </c:pt>
              </c:strCache>
            </c:strRef>
          </c:cat>
          <c:val>
            <c:numRef>
              <c:f>'FTV U esq. redondeada (longi)'!$C$66:$E$66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U esq. redondeada (longi)'!$C$64:$E$64</c:f>
              <c:strCache>
                <c:ptCount val="3"/>
                <c:pt idx="0">
                  <c:v>A [mm]</c:v>
                </c:pt>
                <c:pt idx="1">
                  <c:v>B [mm]</c:v>
                </c:pt>
                <c:pt idx="2">
                  <c:v>C [mm]</c:v>
                </c:pt>
              </c:strCache>
            </c:strRef>
          </c:cat>
          <c:val>
            <c:numRef>
              <c:f>'FTV U esq. redondeada (longi)'!$C$65:$E$65</c:f>
              <c:numCache>
                <c:formatCode>General</c:formatCode>
                <c:ptCount val="3"/>
                <c:pt idx="0">
                  <c:v>300</c:v>
                </c:pt>
                <c:pt idx="1">
                  <c:v>500</c:v>
                </c:pt>
                <c:pt idx="2">
                  <c:v>300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U esq. redondeada (longi)'!$C$64:$E$64</c:f>
              <c:strCache>
                <c:ptCount val="3"/>
                <c:pt idx="0">
                  <c:v>A [mm]</c:v>
                </c:pt>
                <c:pt idx="1">
                  <c:v>B [mm]</c:v>
                </c:pt>
                <c:pt idx="2">
                  <c:v>C [mm]</c:v>
                </c:pt>
              </c:strCache>
            </c:strRef>
          </c:cat>
          <c:val>
            <c:numRef>
              <c:f>'FTV U esq. redondeada (longi)'!$C$67:$E$67</c:f>
              <c:numCache>
                <c:formatCode>General</c:formatCode>
                <c:ptCount val="3"/>
                <c:pt idx="0">
                  <c:v>390</c:v>
                </c:pt>
                <c:pt idx="1">
                  <c:v>640</c:v>
                </c:pt>
                <c:pt idx="2">
                  <c:v>390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emf"/><Relationship Id="rId2"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9.emf"/><Relationship Id="rId2" Type="http://schemas.openxmlformats.org/officeDocument/2006/relationships/image" Target="../media/image19.png"/><Relationship Id="rId1" Type="http://schemas.openxmlformats.org/officeDocument/2006/relationships/chart" Target="../charts/chart2.xml"/><Relationship Id="rId6" Type="http://schemas.openxmlformats.org/officeDocument/2006/relationships/image" Target="../media/image17.jpeg"/><Relationship Id="rId5" Type="http://schemas.openxmlformats.org/officeDocument/2006/relationships/image" Target="../media/image28.png"/><Relationship Id="rId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emf"/><Relationship Id="rId2" Type="http://schemas.openxmlformats.org/officeDocument/2006/relationships/image" Target="../media/image19.png"/><Relationship Id="rId1" Type="http://schemas.openxmlformats.org/officeDocument/2006/relationships/chart" Target="../charts/chart3.xml"/><Relationship Id="rId6" Type="http://schemas.openxmlformats.org/officeDocument/2006/relationships/image" Target="../media/image34.jpeg"/><Relationship Id="rId5" Type="http://schemas.openxmlformats.org/officeDocument/2006/relationships/image" Target="../media/image33.png"/><Relationship Id="rId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8.emf"/><Relationship Id="rId2" Type="http://schemas.openxmlformats.org/officeDocument/2006/relationships/image" Target="../media/image19.png"/><Relationship Id="rId1" Type="http://schemas.openxmlformats.org/officeDocument/2006/relationships/chart" Target="../charts/chart4.xml"/><Relationship Id="rId6" Type="http://schemas.openxmlformats.org/officeDocument/2006/relationships/image" Target="../media/image34.jpeg"/><Relationship Id="rId5" Type="http://schemas.openxmlformats.org/officeDocument/2006/relationships/image" Target="../media/image37.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emf"/><Relationship Id="rId18" Type="http://schemas.openxmlformats.org/officeDocument/2006/relationships/image" Target="../media/image54.emf"/><Relationship Id="rId3" Type="http://schemas.openxmlformats.org/officeDocument/2006/relationships/image" Target="../media/image40.png"/><Relationship Id="rId7" Type="http://schemas.openxmlformats.org/officeDocument/2006/relationships/image" Target="../media/image43.emf"/><Relationship Id="rId12" Type="http://schemas.openxmlformats.org/officeDocument/2006/relationships/image" Target="../media/image48.emf"/><Relationship Id="rId17" Type="http://schemas.openxmlformats.org/officeDocument/2006/relationships/image" Target="../media/image53.emf"/><Relationship Id="rId2" Type="http://schemas.openxmlformats.org/officeDocument/2006/relationships/image" Target="../media/image19.png"/><Relationship Id="rId16" Type="http://schemas.openxmlformats.org/officeDocument/2006/relationships/image" Target="../media/image52.emf"/><Relationship Id="rId1" Type="http://schemas.openxmlformats.org/officeDocument/2006/relationships/chart" Target="../charts/chart5.xml"/><Relationship Id="rId6" Type="http://schemas.openxmlformats.org/officeDocument/2006/relationships/image" Target="../media/image23.jpeg"/><Relationship Id="rId11" Type="http://schemas.openxmlformats.org/officeDocument/2006/relationships/image" Target="../media/image47.emf"/><Relationship Id="rId5" Type="http://schemas.openxmlformats.org/officeDocument/2006/relationships/image" Target="../media/image42.png"/><Relationship Id="rId15" Type="http://schemas.openxmlformats.org/officeDocument/2006/relationships/image" Target="../media/image51.emf"/><Relationship Id="rId10" Type="http://schemas.openxmlformats.org/officeDocument/2006/relationships/image" Target="../media/image46.emf"/><Relationship Id="rId4" Type="http://schemas.openxmlformats.org/officeDocument/2006/relationships/image" Target="../media/image41.png"/><Relationship Id="rId9" Type="http://schemas.openxmlformats.org/officeDocument/2006/relationships/image" Target="../media/image45.emf"/><Relationship Id="rId14" Type="http://schemas.openxmlformats.org/officeDocument/2006/relationships/image" Target="../media/image50.emf"/></Relationships>
</file>

<file path=xl/drawings/_rels/drawing8.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71.emf"/><Relationship Id="rId18" Type="http://schemas.openxmlformats.org/officeDocument/2006/relationships/image" Target="../media/image54.emf"/><Relationship Id="rId3" Type="http://schemas.openxmlformats.org/officeDocument/2006/relationships/image" Target="../media/image26.png"/><Relationship Id="rId7" Type="http://schemas.openxmlformats.org/officeDocument/2006/relationships/image" Target="../media/image69.emf"/><Relationship Id="rId12" Type="http://schemas.openxmlformats.org/officeDocument/2006/relationships/image" Target="../media/image52.emf"/><Relationship Id="rId17" Type="http://schemas.openxmlformats.org/officeDocument/2006/relationships/image" Target="../media/image72.emf"/><Relationship Id="rId2" Type="http://schemas.openxmlformats.org/officeDocument/2006/relationships/image" Target="../media/image19.png"/><Relationship Id="rId16" Type="http://schemas.openxmlformats.org/officeDocument/2006/relationships/image" Target="../media/image48.emf"/><Relationship Id="rId1" Type="http://schemas.openxmlformats.org/officeDocument/2006/relationships/chart" Target="../charts/chart6.xml"/><Relationship Id="rId6" Type="http://schemas.openxmlformats.org/officeDocument/2006/relationships/image" Target="../media/image68.jpeg"/><Relationship Id="rId11" Type="http://schemas.openxmlformats.org/officeDocument/2006/relationships/image" Target="../media/image47.emf"/><Relationship Id="rId5" Type="http://schemas.openxmlformats.org/officeDocument/2006/relationships/image" Target="../media/image67.png"/><Relationship Id="rId15" Type="http://schemas.openxmlformats.org/officeDocument/2006/relationships/image" Target="../media/image46.emf"/><Relationship Id="rId10" Type="http://schemas.openxmlformats.org/officeDocument/2006/relationships/image" Target="../media/image70.emf"/><Relationship Id="rId19" Type="http://schemas.openxmlformats.org/officeDocument/2006/relationships/image" Target="../media/image51.emf"/><Relationship Id="rId4" Type="http://schemas.openxmlformats.org/officeDocument/2006/relationships/image" Target="../media/image66.png"/><Relationship Id="rId9" Type="http://schemas.openxmlformats.org/officeDocument/2006/relationships/image" Target="../media/image50.emf"/><Relationship Id="rId14" Type="http://schemas.openxmlformats.org/officeDocument/2006/relationships/image" Target="../media/image45.emf"/></Relationships>
</file>

<file path=xl/drawings/_rels/drawing9.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62.emf"/><Relationship Id="rId3" Type="http://schemas.openxmlformats.org/officeDocument/2006/relationships/image" Target="../media/image57.emf"/><Relationship Id="rId7" Type="http://schemas.openxmlformats.org/officeDocument/2006/relationships/image" Target="../media/image61.emf"/><Relationship Id="rId2" Type="http://schemas.openxmlformats.org/officeDocument/2006/relationships/image" Target="../media/image56.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5" Type="http://schemas.openxmlformats.org/officeDocument/2006/relationships/image" Target="../media/image59.emf"/><Relationship Id="rId10" Type="http://schemas.openxmlformats.org/officeDocument/2006/relationships/image" Target="../media/image64.emf"/><Relationship Id="rId4" Type="http://schemas.openxmlformats.org/officeDocument/2006/relationships/image" Target="../media/image58.emf"/><Relationship Id="rId9" Type="http://schemas.openxmlformats.org/officeDocument/2006/relationships/image" Target="../media/image63.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57.emf"/><Relationship Id="rId3" Type="http://schemas.openxmlformats.org/officeDocument/2006/relationships/image" Target="../media/image74.emf"/><Relationship Id="rId7" Type="http://schemas.openxmlformats.org/officeDocument/2006/relationships/image" Target="../media/image56.emf"/><Relationship Id="rId12"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73.emf"/><Relationship Id="rId6" Type="http://schemas.openxmlformats.org/officeDocument/2006/relationships/image" Target="../media/image75.emf"/><Relationship Id="rId11" Type="http://schemas.openxmlformats.org/officeDocument/2006/relationships/image" Target="../media/image65.emf"/><Relationship Id="rId5" Type="http://schemas.openxmlformats.org/officeDocument/2006/relationships/image" Target="../media/image63.emf"/><Relationship Id="rId10" Type="http://schemas.openxmlformats.org/officeDocument/2006/relationships/image" Target="../media/image76.emf"/><Relationship Id="rId4" Type="http://schemas.openxmlformats.org/officeDocument/2006/relationships/image" Target="../media/image58.emf"/><Relationship Id="rId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3</xdr:col>
      <xdr:colOff>327210</xdr:colOff>
      <xdr:row>40</xdr:row>
      <xdr:rowOff>135531</xdr:rowOff>
    </xdr:to>
    <xdr:pic>
      <xdr:nvPicPr>
        <xdr:cNvPr id="18" name="Slika 28">
          <a:extLst>
            <a:ext uri="{FF2B5EF4-FFF2-40B4-BE49-F238E27FC236}">
              <a16:creationId xmlns:a16="http://schemas.microsoft.com/office/drawing/2014/main" id="{8C244094-8ADE-47DB-8332-430A58A4A3E0}"/>
            </a:ext>
          </a:extLst>
        </xdr:cNvPr>
        <xdr:cNvPicPr>
          <a:picLocks noChangeAspect="1"/>
        </xdr:cNvPicPr>
      </xdr:nvPicPr>
      <xdr:blipFill rotWithShape="1">
        <a:blip xmlns:r="http://schemas.openxmlformats.org/officeDocument/2006/relationships" r:embed="rId1"/>
        <a:srcRect l="456" t="8963" r="67046" b="247"/>
        <a:stretch/>
      </xdr:blipFill>
      <xdr:spPr>
        <a:xfrm>
          <a:off x="0" y="876300"/>
          <a:ext cx="3600000" cy="6547761"/>
        </a:xfrm>
        <a:prstGeom prst="rect">
          <a:avLst/>
        </a:prstGeom>
        <a:ln>
          <a:solidFill>
            <a:schemeClr val="bg2"/>
          </a:solidFill>
        </a:ln>
      </xdr:spPr>
    </xdr:pic>
    <xdr:clientData/>
  </xdr:twoCellAnchor>
  <xdr:twoCellAnchor editAs="oneCell">
    <xdr:from>
      <xdr:col>0</xdr:col>
      <xdr:colOff>0</xdr:colOff>
      <xdr:row>0</xdr:row>
      <xdr:rowOff>0</xdr:rowOff>
    </xdr:from>
    <xdr:to>
      <xdr:col>1</xdr:col>
      <xdr:colOff>323850</xdr:colOff>
      <xdr:row>3</xdr:row>
      <xdr:rowOff>98479</xdr:rowOff>
    </xdr:to>
    <xdr:pic>
      <xdr:nvPicPr>
        <xdr:cNvPr id="5" name="Picture 4">
          <a:extLst>
            <a:ext uri="{FF2B5EF4-FFF2-40B4-BE49-F238E27FC236}">
              <a16:creationId xmlns:a16="http://schemas.microsoft.com/office/drawing/2014/main" id="{0EE1A44E-5CD2-4F27-B621-B417A35CC5C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96</xdr:row>
      <xdr:rowOff>152400</xdr:rowOff>
    </xdr:from>
    <xdr:to>
      <xdr:col>14</xdr:col>
      <xdr:colOff>137077</xdr:colOff>
      <xdr:row>121</xdr:row>
      <xdr:rowOff>122582</xdr:rowOff>
    </xdr:to>
    <xdr:pic>
      <xdr:nvPicPr>
        <xdr:cNvPr id="6" name="Picture 5">
          <a:extLst>
            <a:ext uri="{FF2B5EF4-FFF2-40B4-BE49-F238E27FC236}">
              <a16:creationId xmlns:a16="http://schemas.microsoft.com/office/drawing/2014/main" id="{F89EE24A-52FC-4DBC-8A26-A15E533134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830925"/>
          <a:ext cx="10947952" cy="4490747"/>
        </a:xfrm>
        <a:prstGeom prst="rect">
          <a:avLst/>
        </a:prstGeom>
      </xdr:spPr>
    </xdr:pic>
    <xdr:clientData/>
  </xdr:twoCellAnchor>
  <xdr:twoCellAnchor editAs="oneCell">
    <xdr:from>
      <xdr:col>0</xdr:col>
      <xdr:colOff>0</xdr:colOff>
      <xdr:row>128</xdr:row>
      <xdr:rowOff>133350</xdr:rowOff>
    </xdr:from>
    <xdr:to>
      <xdr:col>14</xdr:col>
      <xdr:colOff>137077</xdr:colOff>
      <xdr:row>161</xdr:row>
      <xdr:rowOff>35367</xdr:rowOff>
    </xdr:to>
    <xdr:pic>
      <xdr:nvPicPr>
        <xdr:cNvPr id="9" name="Picture 8">
          <a:extLst>
            <a:ext uri="{FF2B5EF4-FFF2-40B4-BE49-F238E27FC236}">
              <a16:creationId xmlns:a16="http://schemas.microsoft.com/office/drawing/2014/main" id="{64DF7E8B-0E23-4014-95B2-FB9AE707B7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5</xdr:col>
      <xdr:colOff>0</xdr:colOff>
      <xdr:row>7</xdr:row>
      <xdr:rowOff>0</xdr:rowOff>
    </xdr:from>
    <xdr:to>
      <xdr:col>12</xdr:col>
      <xdr:colOff>553675</xdr:colOff>
      <xdr:row>10</xdr:row>
      <xdr:rowOff>57203</xdr:rowOff>
    </xdr:to>
    <xdr:pic>
      <xdr:nvPicPr>
        <xdr:cNvPr id="3" name="Picture 2">
          <a:extLst>
            <a:ext uri="{FF2B5EF4-FFF2-40B4-BE49-F238E27FC236}">
              <a16:creationId xmlns:a16="http://schemas.microsoft.com/office/drawing/2014/main" id="{ED7970A0-D074-10BD-52D6-EBBAFC6D12D0}"/>
            </a:ext>
          </a:extLst>
        </xdr:cNvPr>
        <xdr:cNvPicPr>
          <a:picLocks noChangeAspect="1"/>
        </xdr:cNvPicPr>
      </xdr:nvPicPr>
      <xdr:blipFill>
        <a:blip xmlns:r="http://schemas.openxmlformats.org/officeDocument/2006/relationships" r:embed="rId5"/>
        <a:stretch>
          <a:fillRect/>
        </a:stretch>
      </xdr:blipFill>
      <xdr:spPr>
        <a:xfrm>
          <a:off x="4638675" y="1457325"/>
          <a:ext cx="5346655" cy="609653"/>
        </a:xfrm>
        <a:prstGeom prst="rect">
          <a:avLst/>
        </a:prstGeom>
      </xdr:spPr>
    </xdr:pic>
    <xdr:clientData/>
  </xdr:twoCellAnchor>
  <xdr:twoCellAnchor editAs="oneCell">
    <xdr:from>
      <xdr:col>5</xdr:col>
      <xdr:colOff>0</xdr:colOff>
      <xdr:row>15</xdr:row>
      <xdr:rowOff>0</xdr:rowOff>
    </xdr:from>
    <xdr:to>
      <xdr:col>12</xdr:col>
      <xdr:colOff>548651</xdr:colOff>
      <xdr:row>18</xdr:row>
      <xdr:rowOff>62866</xdr:rowOff>
    </xdr:to>
    <xdr:pic>
      <xdr:nvPicPr>
        <xdr:cNvPr id="4" name="Picture 3">
          <a:extLst>
            <a:ext uri="{FF2B5EF4-FFF2-40B4-BE49-F238E27FC236}">
              <a16:creationId xmlns:a16="http://schemas.microsoft.com/office/drawing/2014/main" id="{2E0EB6E0-0EB6-D04A-8BC3-61255BC35270}"/>
            </a:ext>
          </a:extLst>
        </xdr:cNvPr>
        <xdr:cNvPicPr>
          <a:picLocks noChangeAspect="1"/>
        </xdr:cNvPicPr>
      </xdr:nvPicPr>
      <xdr:blipFill>
        <a:blip xmlns:r="http://schemas.openxmlformats.org/officeDocument/2006/relationships" r:embed="rId6"/>
        <a:stretch>
          <a:fillRect/>
        </a:stretch>
      </xdr:blipFill>
      <xdr:spPr>
        <a:xfrm>
          <a:off x="4638675" y="2914650"/>
          <a:ext cx="5349251" cy="609601"/>
        </a:xfrm>
        <a:prstGeom prst="rect">
          <a:avLst/>
        </a:prstGeom>
      </xdr:spPr>
    </xdr:pic>
    <xdr:clientData/>
  </xdr:twoCellAnchor>
  <xdr:twoCellAnchor editAs="oneCell">
    <xdr:from>
      <xdr:col>5</xdr:col>
      <xdr:colOff>0</xdr:colOff>
      <xdr:row>19</xdr:row>
      <xdr:rowOff>0</xdr:rowOff>
    </xdr:from>
    <xdr:to>
      <xdr:col>12</xdr:col>
      <xdr:colOff>548651</xdr:colOff>
      <xdr:row>22</xdr:row>
      <xdr:rowOff>62866</xdr:rowOff>
    </xdr:to>
    <xdr:pic>
      <xdr:nvPicPr>
        <xdr:cNvPr id="7" name="Picture 6">
          <a:extLst>
            <a:ext uri="{FF2B5EF4-FFF2-40B4-BE49-F238E27FC236}">
              <a16:creationId xmlns:a16="http://schemas.microsoft.com/office/drawing/2014/main" id="{07E2F421-7C0D-8284-0DF8-E12F6C55B4BB}"/>
            </a:ext>
          </a:extLst>
        </xdr:cNvPr>
        <xdr:cNvPicPr>
          <a:picLocks noChangeAspect="1"/>
        </xdr:cNvPicPr>
      </xdr:nvPicPr>
      <xdr:blipFill>
        <a:blip xmlns:r="http://schemas.openxmlformats.org/officeDocument/2006/relationships" r:embed="rId7"/>
        <a:stretch>
          <a:fillRect/>
        </a:stretch>
      </xdr:blipFill>
      <xdr:spPr>
        <a:xfrm>
          <a:off x="4638675" y="3638550"/>
          <a:ext cx="5349251" cy="609601"/>
        </a:xfrm>
        <a:prstGeom prst="rect">
          <a:avLst/>
        </a:prstGeom>
      </xdr:spPr>
    </xdr:pic>
    <xdr:clientData/>
  </xdr:twoCellAnchor>
  <xdr:twoCellAnchor editAs="oneCell">
    <xdr:from>
      <xdr:col>5</xdr:col>
      <xdr:colOff>0</xdr:colOff>
      <xdr:row>23</xdr:row>
      <xdr:rowOff>0</xdr:rowOff>
    </xdr:from>
    <xdr:to>
      <xdr:col>12</xdr:col>
      <xdr:colOff>548651</xdr:colOff>
      <xdr:row>26</xdr:row>
      <xdr:rowOff>62866</xdr:rowOff>
    </xdr:to>
    <xdr:pic>
      <xdr:nvPicPr>
        <xdr:cNvPr id="8" name="Picture 7">
          <a:extLst>
            <a:ext uri="{FF2B5EF4-FFF2-40B4-BE49-F238E27FC236}">
              <a16:creationId xmlns:a16="http://schemas.microsoft.com/office/drawing/2014/main" id="{2EE10998-3447-918F-7D7A-7CB7A321B15B}"/>
            </a:ext>
          </a:extLst>
        </xdr:cNvPr>
        <xdr:cNvPicPr>
          <a:picLocks noChangeAspect="1"/>
        </xdr:cNvPicPr>
      </xdr:nvPicPr>
      <xdr:blipFill>
        <a:blip xmlns:r="http://schemas.openxmlformats.org/officeDocument/2006/relationships" r:embed="rId8"/>
        <a:stretch>
          <a:fillRect/>
        </a:stretch>
      </xdr:blipFill>
      <xdr:spPr>
        <a:xfrm>
          <a:off x="4638675" y="4362450"/>
          <a:ext cx="5349251" cy="609601"/>
        </a:xfrm>
        <a:prstGeom prst="rect">
          <a:avLst/>
        </a:prstGeom>
      </xdr:spPr>
    </xdr:pic>
    <xdr:clientData/>
  </xdr:twoCellAnchor>
  <xdr:twoCellAnchor editAs="oneCell">
    <xdr:from>
      <xdr:col>5</xdr:col>
      <xdr:colOff>0</xdr:colOff>
      <xdr:row>27</xdr:row>
      <xdr:rowOff>0</xdr:rowOff>
    </xdr:from>
    <xdr:to>
      <xdr:col>12</xdr:col>
      <xdr:colOff>548651</xdr:colOff>
      <xdr:row>30</xdr:row>
      <xdr:rowOff>62866</xdr:rowOff>
    </xdr:to>
    <xdr:pic>
      <xdr:nvPicPr>
        <xdr:cNvPr id="10" name="Picture 9">
          <a:extLst>
            <a:ext uri="{FF2B5EF4-FFF2-40B4-BE49-F238E27FC236}">
              <a16:creationId xmlns:a16="http://schemas.microsoft.com/office/drawing/2014/main" id="{2B7F773E-D27C-187D-57DA-CF9545ED3ECC}"/>
            </a:ext>
          </a:extLst>
        </xdr:cNvPr>
        <xdr:cNvPicPr>
          <a:picLocks noChangeAspect="1"/>
        </xdr:cNvPicPr>
      </xdr:nvPicPr>
      <xdr:blipFill>
        <a:blip xmlns:r="http://schemas.openxmlformats.org/officeDocument/2006/relationships" r:embed="rId9"/>
        <a:stretch>
          <a:fillRect/>
        </a:stretch>
      </xdr:blipFill>
      <xdr:spPr>
        <a:xfrm>
          <a:off x="4638675" y="5086350"/>
          <a:ext cx="5349251" cy="609601"/>
        </a:xfrm>
        <a:prstGeom prst="rect">
          <a:avLst/>
        </a:prstGeom>
      </xdr:spPr>
    </xdr:pic>
    <xdr:clientData/>
  </xdr:twoCellAnchor>
  <xdr:twoCellAnchor editAs="oneCell">
    <xdr:from>
      <xdr:col>5</xdr:col>
      <xdr:colOff>0</xdr:colOff>
      <xdr:row>31</xdr:row>
      <xdr:rowOff>0</xdr:rowOff>
    </xdr:from>
    <xdr:to>
      <xdr:col>12</xdr:col>
      <xdr:colOff>548651</xdr:colOff>
      <xdr:row>34</xdr:row>
      <xdr:rowOff>62866</xdr:rowOff>
    </xdr:to>
    <xdr:pic>
      <xdr:nvPicPr>
        <xdr:cNvPr id="11" name="Picture 10">
          <a:extLst>
            <a:ext uri="{FF2B5EF4-FFF2-40B4-BE49-F238E27FC236}">
              <a16:creationId xmlns:a16="http://schemas.microsoft.com/office/drawing/2014/main" id="{B13540C8-9BF3-4714-3D62-7B4993D2D2AF}"/>
            </a:ext>
          </a:extLst>
        </xdr:cNvPr>
        <xdr:cNvPicPr>
          <a:picLocks noChangeAspect="1"/>
        </xdr:cNvPicPr>
      </xdr:nvPicPr>
      <xdr:blipFill>
        <a:blip xmlns:r="http://schemas.openxmlformats.org/officeDocument/2006/relationships" r:embed="rId10"/>
        <a:stretch>
          <a:fillRect/>
        </a:stretch>
      </xdr:blipFill>
      <xdr:spPr>
        <a:xfrm>
          <a:off x="4638675" y="5810250"/>
          <a:ext cx="5349251" cy="609601"/>
        </a:xfrm>
        <a:prstGeom prst="rect">
          <a:avLst/>
        </a:prstGeom>
      </xdr:spPr>
    </xdr:pic>
    <xdr:clientData/>
  </xdr:twoCellAnchor>
  <xdr:twoCellAnchor editAs="oneCell">
    <xdr:from>
      <xdr:col>5</xdr:col>
      <xdr:colOff>0</xdr:colOff>
      <xdr:row>35</xdr:row>
      <xdr:rowOff>0</xdr:rowOff>
    </xdr:from>
    <xdr:to>
      <xdr:col>12</xdr:col>
      <xdr:colOff>548651</xdr:colOff>
      <xdr:row>38</xdr:row>
      <xdr:rowOff>62866</xdr:rowOff>
    </xdr:to>
    <xdr:pic>
      <xdr:nvPicPr>
        <xdr:cNvPr id="12" name="Picture 11">
          <a:extLst>
            <a:ext uri="{FF2B5EF4-FFF2-40B4-BE49-F238E27FC236}">
              <a16:creationId xmlns:a16="http://schemas.microsoft.com/office/drawing/2014/main" id="{F6FC6F42-0B77-6A33-BD11-CBEB89536FB0}"/>
            </a:ext>
          </a:extLst>
        </xdr:cNvPr>
        <xdr:cNvPicPr>
          <a:picLocks noChangeAspect="1"/>
        </xdr:cNvPicPr>
      </xdr:nvPicPr>
      <xdr:blipFill>
        <a:blip xmlns:r="http://schemas.openxmlformats.org/officeDocument/2006/relationships" r:embed="rId11"/>
        <a:stretch>
          <a:fillRect/>
        </a:stretch>
      </xdr:blipFill>
      <xdr:spPr>
        <a:xfrm>
          <a:off x="4638675" y="6534150"/>
          <a:ext cx="5349251" cy="609601"/>
        </a:xfrm>
        <a:prstGeom prst="rect">
          <a:avLst/>
        </a:prstGeom>
      </xdr:spPr>
    </xdr:pic>
    <xdr:clientData/>
  </xdr:twoCellAnchor>
  <xdr:twoCellAnchor editAs="oneCell">
    <xdr:from>
      <xdr:col>5</xdr:col>
      <xdr:colOff>0</xdr:colOff>
      <xdr:row>39</xdr:row>
      <xdr:rowOff>0</xdr:rowOff>
    </xdr:from>
    <xdr:to>
      <xdr:col>12</xdr:col>
      <xdr:colOff>548651</xdr:colOff>
      <xdr:row>42</xdr:row>
      <xdr:rowOff>62866</xdr:rowOff>
    </xdr:to>
    <xdr:pic>
      <xdr:nvPicPr>
        <xdr:cNvPr id="14" name="Picture 13">
          <a:extLst>
            <a:ext uri="{FF2B5EF4-FFF2-40B4-BE49-F238E27FC236}">
              <a16:creationId xmlns:a16="http://schemas.microsoft.com/office/drawing/2014/main" id="{2D0B2102-5C0B-0B3A-176D-EDFC96E7DD6A}"/>
            </a:ext>
          </a:extLst>
        </xdr:cNvPr>
        <xdr:cNvPicPr>
          <a:picLocks noChangeAspect="1"/>
        </xdr:cNvPicPr>
      </xdr:nvPicPr>
      <xdr:blipFill>
        <a:blip xmlns:r="http://schemas.openxmlformats.org/officeDocument/2006/relationships" r:embed="rId12"/>
        <a:stretch>
          <a:fillRect/>
        </a:stretch>
      </xdr:blipFill>
      <xdr:spPr>
        <a:xfrm>
          <a:off x="4638675" y="7258050"/>
          <a:ext cx="5349251" cy="609601"/>
        </a:xfrm>
        <a:prstGeom prst="rect">
          <a:avLst/>
        </a:prstGeom>
      </xdr:spPr>
    </xdr:pic>
    <xdr:clientData/>
  </xdr:twoCellAnchor>
  <xdr:twoCellAnchor editAs="oneCell">
    <xdr:from>
      <xdr:col>5</xdr:col>
      <xdr:colOff>0</xdr:colOff>
      <xdr:row>11</xdr:row>
      <xdr:rowOff>0</xdr:rowOff>
    </xdr:from>
    <xdr:to>
      <xdr:col>12</xdr:col>
      <xdr:colOff>548651</xdr:colOff>
      <xdr:row>14</xdr:row>
      <xdr:rowOff>62866</xdr:rowOff>
    </xdr:to>
    <xdr:pic>
      <xdr:nvPicPr>
        <xdr:cNvPr id="15" name="Picture 14">
          <a:extLst>
            <a:ext uri="{FF2B5EF4-FFF2-40B4-BE49-F238E27FC236}">
              <a16:creationId xmlns:a16="http://schemas.microsoft.com/office/drawing/2014/main" id="{EE20100C-2251-453F-ACF6-8FE426D5E155}"/>
            </a:ext>
          </a:extLst>
        </xdr:cNvPr>
        <xdr:cNvPicPr>
          <a:picLocks noChangeAspect="1"/>
        </xdr:cNvPicPr>
      </xdr:nvPicPr>
      <xdr:blipFill>
        <a:blip xmlns:r="http://schemas.openxmlformats.org/officeDocument/2006/relationships" r:embed="rId13"/>
        <a:stretch>
          <a:fillRect/>
        </a:stretch>
      </xdr:blipFill>
      <xdr:spPr>
        <a:xfrm>
          <a:off x="4638675" y="2190750"/>
          <a:ext cx="5349251" cy="60960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42</xdr:row>
          <xdr:rowOff>28575</xdr:rowOff>
        </xdr:from>
        <xdr:to>
          <xdr:col>12</xdr:col>
          <xdr:colOff>215265</xdr:colOff>
          <xdr:row>55</xdr:row>
          <xdr:rowOff>53340</xdr:rowOff>
        </xdr:to>
        <xdr:pic>
          <xdr:nvPicPr>
            <xdr:cNvPr id="16" name="Picture 15">
              <a:extLst>
                <a:ext uri="{FF2B5EF4-FFF2-40B4-BE49-F238E27FC236}">
                  <a16:creationId xmlns:a16="http://schemas.microsoft.com/office/drawing/2014/main" id="{AE42246B-F647-A861-9C3D-9BDA8563D8F3}"/>
                </a:ext>
              </a:extLst>
            </xdr:cNvPr>
            <xdr:cNvPicPr>
              <a:picLocks noChangeAspect="1" noChangeArrowheads="1"/>
              <a:extLst>
                <a:ext uri="{84589F7E-364E-4C9E-8A38-B11213B215E9}">
                  <a14:cameraTool cellRange="'Panel FTV'!$J$53:$S$65" spid="_x0000_s1254"/>
                </a:ext>
              </a:extLst>
            </xdr:cNvPicPr>
          </xdr:nvPicPr>
          <xdr:blipFill>
            <a:blip xmlns:r="http://schemas.openxmlformats.org/officeDocument/2006/relationships" r:embed="rId14"/>
            <a:srcRect/>
            <a:stretch>
              <a:fillRect/>
            </a:stretch>
          </xdr:blipFill>
          <xdr:spPr bwMode="auto">
            <a:xfrm>
              <a:off x="38100" y="7829550"/>
              <a:ext cx="9620250" cy="2371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1171575</xdr:colOff>
      <xdr:row>58</xdr:row>
      <xdr:rowOff>43816</xdr:rowOff>
    </xdr:from>
    <xdr:to>
      <xdr:col>1</xdr:col>
      <xdr:colOff>1000125</xdr:colOff>
      <xdr:row>66</xdr:row>
      <xdr:rowOff>123826</xdr:rowOff>
    </xdr:to>
    <xdr:pic>
      <xdr:nvPicPr>
        <xdr:cNvPr id="2" name="Picture 1">
          <a:extLst>
            <a:ext uri="{FF2B5EF4-FFF2-40B4-BE49-F238E27FC236}">
              <a16:creationId xmlns:a16="http://schemas.microsoft.com/office/drawing/2014/main" id="{A216B728-A989-42EF-A61C-76FCF2F5B32C}"/>
            </a:ext>
          </a:extLst>
        </xdr:cNvPr>
        <xdr:cNvPicPr>
          <a:picLocks noChangeAspect="1"/>
        </xdr:cNvPicPr>
      </xdr:nvPicPr>
      <xdr:blipFill rotWithShape="1">
        <a:blip xmlns:r="http://schemas.openxmlformats.org/officeDocument/2006/relationships" r:embed="rId15"/>
        <a:srcRect l="16332" t="10486" r="69291" b="50525"/>
        <a:stretch>
          <a:fillRect/>
        </a:stretch>
      </xdr:blipFill>
      <xdr:spPr>
        <a:xfrm>
          <a:off x="1171575" y="11007091"/>
          <a:ext cx="1171575" cy="1527810"/>
        </a:xfrm>
        <a:prstGeom prst="rect">
          <a:avLst/>
        </a:prstGeom>
      </xdr:spPr>
    </xdr:pic>
    <xdr:clientData/>
  </xdr:twoCellAnchor>
  <xdr:twoCellAnchor editAs="oneCell">
    <xdr:from>
      <xdr:col>5</xdr:col>
      <xdr:colOff>36195</xdr:colOff>
      <xdr:row>57</xdr:row>
      <xdr:rowOff>236221</xdr:rowOff>
    </xdr:from>
    <xdr:to>
      <xdr:col>6</xdr:col>
      <xdr:colOff>516255</xdr:colOff>
      <xdr:row>66</xdr:row>
      <xdr:rowOff>64771</xdr:rowOff>
    </xdr:to>
    <xdr:pic>
      <xdr:nvPicPr>
        <xdr:cNvPr id="13" name="Picture 12">
          <a:extLst>
            <a:ext uri="{FF2B5EF4-FFF2-40B4-BE49-F238E27FC236}">
              <a16:creationId xmlns:a16="http://schemas.microsoft.com/office/drawing/2014/main" id="{C6CF438C-B0C3-4D14-9D77-6818A767D1DC}"/>
            </a:ext>
          </a:extLst>
        </xdr:cNvPr>
        <xdr:cNvPicPr>
          <a:picLocks noChangeAspect="1"/>
        </xdr:cNvPicPr>
      </xdr:nvPicPr>
      <xdr:blipFill rotWithShape="1">
        <a:blip xmlns:r="http://schemas.openxmlformats.org/officeDocument/2006/relationships" r:embed="rId15"/>
        <a:srcRect l="53214" t="8153" r="32409" b="52858"/>
        <a:stretch>
          <a:fillRect/>
        </a:stretch>
      </xdr:blipFill>
      <xdr:spPr>
        <a:xfrm>
          <a:off x="4674870" y="10942321"/>
          <a:ext cx="1165860" cy="1514475"/>
        </a:xfrm>
        <a:prstGeom prst="rect">
          <a:avLst/>
        </a:prstGeom>
      </xdr:spPr>
    </xdr:pic>
    <xdr:clientData/>
  </xdr:twoCellAnchor>
  <xdr:twoCellAnchor editAs="oneCell">
    <xdr:from>
      <xdr:col>9</xdr:col>
      <xdr:colOff>340995</xdr:colOff>
      <xdr:row>58</xdr:row>
      <xdr:rowOff>20956</xdr:rowOff>
    </xdr:from>
    <xdr:to>
      <xdr:col>11</xdr:col>
      <xdr:colOff>177165</xdr:colOff>
      <xdr:row>66</xdr:row>
      <xdr:rowOff>85726</xdr:rowOff>
    </xdr:to>
    <xdr:pic>
      <xdr:nvPicPr>
        <xdr:cNvPr id="17" name="Picture 16">
          <a:extLst>
            <a:ext uri="{FF2B5EF4-FFF2-40B4-BE49-F238E27FC236}">
              <a16:creationId xmlns:a16="http://schemas.microsoft.com/office/drawing/2014/main" id="{FD0BC62B-AB2D-4D3F-A7EB-DB192245FC40}"/>
            </a:ext>
          </a:extLst>
        </xdr:cNvPr>
        <xdr:cNvPicPr>
          <a:picLocks noChangeAspect="1"/>
        </xdr:cNvPicPr>
      </xdr:nvPicPr>
      <xdr:blipFill rotWithShape="1">
        <a:blip xmlns:r="http://schemas.openxmlformats.org/officeDocument/2006/relationships" r:embed="rId15"/>
        <a:srcRect l="87507" t="7370" r="-1884" b="53641"/>
        <a:stretch>
          <a:fillRect/>
        </a:stretch>
      </xdr:blipFill>
      <xdr:spPr>
        <a:xfrm>
          <a:off x="7722870" y="10984231"/>
          <a:ext cx="1207770" cy="1512570"/>
        </a:xfrm>
        <a:prstGeom prst="rect">
          <a:avLst/>
        </a:prstGeom>
      </xdr:spPr>
    </xdr:pic>
    <xdr:clientData/>
  </xdr:twoCellAnchor>
  <xdr:twoCellAnchor editAs="oneCell">
    <xdr:from>
      <xdr:col>0</xdr:col>
      <xdr:colOff>1043940</xdr:colOff>
      <xdr:row>67</xdr:row>
      <xdr:rowOff>236221</xdr:rowOff>
    </xdr:from>
    <xdr:to>
      <xdr:col>1</xdr:col>
      <xdr:colOff>874395</xdr:colOff>
      <xdr:row>76</xdr:row>
      <xdr:rowOff>81916</xdr:rowOff>
    </xdr:to>
    <xdr:pic>
      <xdr:nvPicPr>
        <xdr:cNvPr id="20" name="Picture 19">
          <a:extLst>
            <a:ext uri="{FF2B5EF4-FFF2-40B4-BE49-F238E27FC236}">
              <a16:creationId xmlns:a16="http://schemas.microsoft.com/office/drawing/2014/main" id="{A316709E-C179-4700-ABB4-AC02B9E51E96}"/>
            </a:ext>
          </a:extLst>
        </xdr:cNvPr>
        <xdr:cNvPicPr>
          <a:picLocks noChangeAspect="1"/>
        </xdr:cNvPicPr>
      </xdr:nvPicPr>
      <xdr:blipFill rotWithShape="1">
        <a:blip xmlns:r="http://schemas.openxmlformats.org/officeDocument/2006/relationships" r:embed="rId15"/>
        <a:srcRect l="16715" t="61085" r="68908" b="-74"/>
        <a:stretch>
          <a:fillRect/>
        </a:stretch>
      </xdr:blipFill>
      <xdr:spPr>
        <a:xfrm>
          <a:off x="1043940" y="12837796"/>
          <a:ext cx="1173480" cy="1531620"/>
        </a:xfrm>
        <a:prstGeom prst="rect">
          <a:avLst/>
        </a:prstGeom>
      </xdr:spPr>
    </xdr:pic>
    <xdr:clientData/>
  </xdr:twoCellAnchor>
  <xdr:twoCellAnchor editAs="oneCell">
    <xdr:from>
      <xdr:col>5</xdr:col>
      <xdr:colOff>53340</xdr:colOff>
      <xdr:row>68</xdr:row>
      <xdr:rowOff>55246</xdr:rowOff>
    </xdr:from>
    <xdr:to>
      <xdr:col>6</xdr:col>
      <xdr:colOff>542925</xdr:colOff>
      <xdr:row>76</xdr:row>
      <xdr:rowOff>135256</xdr:rowOff>
    </xdr:to>
    <xdr:pic>
      <xdr:nvPicPr>
        <xdr:cNvPr id="21" name="Picture 20">
          <a:extLst>
            <a:ext uri="{FF2B5EF4-FFF2-40B4-BE49-F238E27FC236}">
              <a16:creationId xmlns:a16="http://schemas.microsoft.com/office/drawing/2014/main" id="{C960684E-5320-4BD8-AB5D-D7A396DCD963}"/>
            </a:ext>
          </a:extLst>
        </xdr:cNvPr>
        <xdr:cNvPicPr>
          <a:picLocks noChangeAspect="1"/>
        </xdr:cNvPicPr>
      </xdr:nvPicPr>
      <xdr:blipFill rotWithShape="1">
        <a:blip xmlns:r="http://schemas.openxmlformats.org/officeDocument/2006/relationships" r:embed="rId15"/>
        <a:srcRect l="53881" t="60055" r="31742" b="956"/>
        <a:stretch>
          <a:fillRect/>
        </a:stretch>
      </xdr:blipFill>
      <xdr:spPr>
        <a:xfrm>
          <a:off x="4692015" y="12913996"/>
          <a:ext cx="1175385" cy="1527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320040</xdr:colOff>
      <xdr:row>3</xdr:row>
      <xdr:rowOff>98479</xdr:rowOff>
    </xdr:to>
    <xdr:pic>
      <xdr:nvPicPr>
        <xdr:cNvPr id="2" name="Picture 1">
          <a:extLst>
            <a:ext uri="{FF2B5EF4-FFF2-40B4-BE49-F238E27FC236}">
              <a16:creationId xmlns:a16="http://schemas.microsoft.com/office/drawing/2014/main" id="{2B0BAB2C-2680-4C8D-907D-9F1EDE94C1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609600</xdr:colOff>
      <xdr:row>7</xdr:row>
      <xdr:rowOff>142875</xdr:rowOff>
    </xdr:from>
    <xdr:to>
      <xdr:col>10</xdr:col>
      <xdr:colOff>440055</xdr:colOff>
      <xdr:row>13</xdr:row>
      <xdr:rowOff>20955</xdr:rowOff>
    </xdr:to>
    <xdr:pic>
      <xdr:nvPicPr>
        <xdr:cNvPr id="4" name="Picture 3">
          <a:extLst>
            <a:ext uri="{FF2B5EF4-FFF2-40B4-BE49-F238E27FC236}">
              <a16:creationId xmlns:a16="http://schemas.microsoft.com/office/drawing/2014/main" id="{E2E0D09A-C4A7-4621-9589-0FBBC12D9A1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581" t="17465" r="8747" b="68170"/>
        <a:stretch>
          <a:fillRect/>
        </a:stretch>
      </xdr:blipFill>
      <xdr:spPr>
        <a:xfrm>
          <a:off x="5419725" y="1628775"/>
          <a:ext cx="4010025" cy="1009650"/>
        </a:xfrm>
        <a:prstGeom prst="rect">
          <a:avLst/>
        </a:prstGeom>
      </xdr:spPr>
    </xdr:pic>
    <xdr:clientData/>
  </xdr:twoCellAnchor>
  <xdr:twoCellAnchor editAs="oneCell">
    <xdr:from>
      <xdr:col>3</xdr:col>
      <xdr:colOff>333375</xdr:colOff>
      <xdr:row>3</xdr:row>
      <xdr:rowOff>47625</xdr:rowOff>
    </xdr:from>
    <xdr:to>
      <xdr:col>5</xdr:col>
      <xdr:colOff>533401</xdr:colOff>
      <xdr:row>17</xdr:row>
      <xdr:rowOff>133350</xdr:rowOff>
    </xdr:to>
    <xdr:pic>
      <xdr:nvPicPr>
        <xdr:cNvPr id="6" name="Picture 5">
          <a:extLst>
            <a:ext uri="{FF2B5EF4-FFF2-40B4-BE49-F238E27FC236}">
              <a16:creationId xmlns:a16="http://schemas.microsoft.com/office/drawing/2014/main" id="{D3486161-5FB8-4D71-A1A6-6E8163041D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5152" r="72759" b="56268"/>
        <a:stretch>
          <a:fillRect/>
        </a:stretch>
      </xdr:blipFill>
      <xdr:spPr>
        <a:xfrm>
          <a:off x="3600450" y="781050"/>
          <a:ext cx="1743076" cy="2695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593449</xdr:colOff>
      <xdr:row>7</xdr:row>
      <xdr:rowOff>34358</xdr:rowOff>
    </xdr:from>
    <xdr:to>
      <xdr:col>17</xdr:col>
      <xdr:colOff>450574</xdr:colOff>
      <xdr:row>13</xdr:row>
      <xdr:rowOff>183253</xdr:rowOff>
    </xdr:to>
    <xdr:pic>
      <xdr:nvPicPr>
        <xdr:cNvPr id="28" name="Picture 27">
          <a:extLst>
            <a:ext uri="{FF2B5EF4-FFF2-40B4-BE49-F238E27FC236}">
              <a16:creationId xmlns:a16="http://schemas.microsoft.com/office/drawing/2014/main" id="{9204E35F-27C8-4726-960F-25359CD18851}"/>
            </a:ext>
          </a:extLst>
        </xdr:cNvPr>
        <xdr:cNvPicPr>
          <a:picLocks noChangeAspect="1"/>
        </xdr:cNvPicPr>
      </xdr:nvPicPr>
      <xdr:blipFill rotWithShape="1">
        <a:blip xmlns:r="http://schemas.openxmlformats.org/officeDocument/2006/relationships" r:embed="rId2"/>
        <a:srcRect t="14170" r="51248" b="26643"/>
        <a:stretch>
          <a:fillRect/>
        </a:stretch>
      </xdr:blipFill>
      <xdr:spPr>
        <a:xfrm>
          <a:off x="12893123" y="1516945"/>
          <a:ext cx="2441299" cy="1275330"/>
        </a:xfrm>
        <a:prstGeom prst="rect">
          <a:avLst/>
        </a:prstGeom>
      </xdr:spPr>
    </xdr:pic>
    <xdr:clientData/>
  </xdr:twoCellAnchor>
  <xdr:twoCellAnchor editAs="oneCell">
    <xdr:from>
      <xdr:col>17</xdr:col>
      <xdr:colOff>35582</xdr:colOff>
      <xdr:row>10</xdr:row>
      <xdr:rowOff>92830</xdr:rowOff>
    </xdr:from>
    <xdr:to>
      <xdr:col>21</xdr:col>
      <xdr:colOff>25675</xdr:colOff>
      <xdr:row>17</xdr:row>
      <xdr:rowOff>134155</xdr:rowOff>
    </xdr:to>
    <xdr:pic>
      <xdr:nvPicPr>
        <xdr:cNvPr id="2" name="Picture 1">
          <a:extLst>
            <a:ext uri="{FF2B5EF4-FFF2-40B4-BE49-F238E27FC236}">
              <a16:creationId xmlns:a16="http://schemas.microsoft.com/office/drawing/2014/main" id="{DD38123B-45E5-486A-A19C-59CDB45C4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919430" y="2138634"/>
          <a:ext cx="4454419" cy="1349978"/>
        </a:xfrm>
        <a:prstGeom prst="rect">
          <a:avLst/>
        </a:prstGeom>
      </xdr:spPr>
    </xdr:pic>
    <xdr:clientData/>
  </xdr:twoCellAnchor>
  <xdr:twoCellAnchor editAs="oneCell">
    <xdr:from>
      <xdr:col>3</xdr:col>
      <xdr:colOff>295275</xdr:colOff>
      <xdr:row>4</xdr:row>
      <xdr:rowOff>1</xdr:rowOff>
    </xdr:from>
    <xdr:to>
      <xdr:col>6</xdr:col>
      <xdr:colOff>723900</xdr:colOff>
      <xdr:row>17</xdr:row>
      <xdr:rowOff>11963</xdr:rowOff>
    </xdr:to>
    <xdr:pic>
      <xdr:nvPicPr>
        <xdr:cNvPr id="3" name="Picture 2">
          <a:extLst>
            <a:ext uri="{FF2B5EF4-FFF2-40B4-BE49-F238E27FC236}">
              <a16:creationId xmlns:a16="http://schemas.microsoft.com/office/drawing/2014/main" id="{D54A49DD-D1B0-EF75-3BE2-72ABB7402B52}"/>
            </a:ext>
          </a:extLst>
        </xdr:cNvPr>
        <xdr:cNvPicPr>
          <a:picLocks noChangeAspect="1"/>
        </xdr:cNvPicPr>
      </xdr:nvPicPr>
      <xdr:blipFill>
        <a:blip xmlns:r="http://schemas.openxmlformats.org/officeDocument/2006/relationships" r:embed="rId4"/>
        <a:stretch>
          <a:fillRect/>
        </a:stretch>
      </xdr:blipFill>
      <xdr:spPr>
        <a:xfrm>
          <a:off x="3562350" y="561976"/>
          <a:ext cx="2743200" cy="2450362"/>
        </a:xfrm>
        <a:prstGeom prst="rect">
          <a:avLst/>
        </a:prstGeom>
      </xdr:spPr>
    </xdr:pic>
    <xdr:clientData/>
  </xdr:twoCellAnchor>
  <xdr:twoCellAnchor editAs="oneCell">
    <xdr:from>
      <xdr:col>10</xdr:col>
      <xdr:colOff>800100</xdr:colOff>
      <xdr:row>6</xdr:row>
      <xdr:rowOff>180499</xdr:rowOff>
    </xdr:from>
    <xdr:to>
      <xdr:col>13</xdr:col>
      <xdr:colOff>533400</xdr:colOff>
      <xdr:row>17</xdr:row>
      <xdr:rowOff>72760</xdr:rowOff>
    </xdr:to>
    <xdr:pic>
      <xdr:nvPicPr>
        <xdr:cNvPr id="6" name="Picture 5">
          <a:extLst>
            <a:ext uri="{FF2B5EF4-FFF2-40B4-BE49-F238E27FC236}">
              <a16:creationId xmlns:a16="http://schemas.microsoft.com/office/drawing/2014/main" id="{91B9661F-595E-0A00-58E0-8E742E9D2C39}"/>
            </a:ext>
          </a:extLst>
        </xdr:cNvPr>
        <xdr:cNvPicPr>
          <a:picLocks noChangeAspect="1"/>
        </xdr:cNvPicPr>
      </xdr:nvPicPr>
      <xdr:blipFill>
        <a:blip xmlns:r="http://schemas.openxmlformats.org/officeDocument/2006/relationships" r:embed="rId5"/>
        <a:stretch>
          <a:fillRect/>
        </a:stretch>
      </xdr:blipFill>
      <xdr:spPr>
        <a:xfrm>
          <a:off x="9801225" y="1475899"/>
          <a:ext cx="2324100" cy="19496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3E47BF5-CCC9-94CC-65D2-567DECA9C53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9</xdr:row>
          <xdr:rowOff>111993</xdr:rowOff>
        </xdr:from>
        <xdr:to>
          <xdr:col>10</xdr:col>
          <xdr:colOff>809625</xdr:colOff>
          <xdr:row>17</xdr:row>
          <xdr:rowOff>25711</xdr:rowOff>
        </xdr:to>
        <xdr:pic>
          <xdr:nvPicPr>
            <xdr:cNvPr id="7" name="Picture 6">
              <a:extLst>
                <a:ext uri="{FF2B5EF4-FFF2-40B4-BE49-F238E27FC236}">
                  <a16:creationId xmlns:a16="http://schemas.microsoft.com/office/drawing/2014/main" id="{2287B1C7-2B31-08AA-D662-64CF6216417C}"/>
                </a:ext>
              </a:extLst>
            </xdr:cNvPr>
            <xdr:cNvPicPr>
              <a:picLocks noChangeAspect="1" noChangeArrowheads="1"/>
              <a:extLst>
                <a:ext uri="{84589F7E-364E-4C9E-8A38-B11213B215E9}">
                  <a14:cameraTool cellRange="List_Values!$D$3:$E$8" spid="_x0000_s4500"/>
                </a:ext>
              </a:extLst>
            </xdr:cNvPicPr>
          </xdr:nvPicPr>
          <xdr:blipFill>
            <a:blip xmlns:r="http://schemas.openxmlformats.org/officeDocument/2006/relationships" r:embed="rId7"/>
            <a:srcRect/>
            <a:stretch>
              <a:fillRect/>
            </a:stretch>
          </xdr:blipFill>
          <xdr:spPr bwMode="auto">
            <a:xfrm>
              <a:off x="6505575" y="1978893"/>
              <a:ext cx="3200400" cy="1399618"/>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624253</xdr:colOff>
      <xdr:row>4</xdr:row>
      <xdr:rowOff>133351</xdr:rowOff>
    </xdr:from>
    <xdr:to>
      <xdr:col>18</xdr:col>
      <xdr:colOff>407459</xdr:colOff>
      <xdr:row>12</xdr:row>
      <xdr:rowOff>114301</xdr:rowOff>
    </xdr:to>
    <xdr:pic>
      <xdr:nvPicPr>
        <xdr:cNvPr id="4" name="Picture 3">
          <a:extLst>
            <a:ext uri="{FF2B5EF4-FFF2-40B4-BE49-F238E27FC236}">
              <a16:creationId xmlns:a16="http://schemas.microsoft.com/office/drawing/2014/main" id="{A52B251D-1C75-4E63-9A8F-71F168076FFF}"/>
            </a:ext>
          </a:extLst>
        </xdr:cNvPr>
        <xdr:cNvPicPr>
          <a:picLocks noChangeAspect="1"/>
        </xdr:cNvPicPr>
      </xdr:nvPicPr>
      <xdr:blipFill rotWithShape="1">
        <a:blip xmlns:r="http://schemas.openxmlformats.org/officeDocument/2006/relationships" r:embed="rId2"/>
        <a:srcRect l="50869" t="6881" r="379" b="22236"/>
        <a:stretch>
          <a:fillRect/>
        </a:stretch>
      </xdr:blipFill>
      <xdr:spPr>
        <a:xfrm>
          <a:off x="13835428" y="1047751"/>
          <a:ext cx="2364481" cy="1485900"/>
        </a:xfrm>
        <a:prstGeom prst="rect">
          <a:avLst/>
        </a:prstGeom>
      </xdr:spPr>
    </xdr:pic>
    <xdr:clientData/>
  </xdr:twoCellAnchor>
  <xdr:twoCellAnchor editAs="oneCell">
    <xdr:from>
      <xdr:col>6</xdr:col>
      <xdr:colOff>740020</xdr:colOff>
      <xdr:row>4</xdr:row>
      <xdr:rowOff>7327</xdr:rowOff>
    </xdr:from>
    <xdr:to>
      <xdr:col>10</xdr:col>
      <xdr:colOff>2748</xdr:colOff>
      <xdr:row>9</xdr:row>
      <xdr:rowOff>7327</xdr:rowOff>
    </xdr:to>
    <xdr:pic>
      <xdr:nvPicPr>
        <xdr:cNvPr id="16" name="Picture 15">
          <a:extLst>
            <a:ext uri="{FF2B5EF4-FFF2-40B4-BE49-F238E27FC236}">
              <a16:creationId xmlns:a16="http://schemas.microsoft.com/office/drawing/2014/main" id="{42B8D523-830E-4D7D-AD88-2A3AF00C86E1}"/>
            </a:ext>
          </a:extLst>
        </xdr:cNvPr>
        <xdr:cNvPicPr>
          <a:picLocks noChangeAspect="1"/>
        </xdr:cNvPicPr>
      </xdr:nvPicPr>
      <xdr:blipFill rotWithShape="1">
        <a:blip xmlns:r="http://schemas.openxmlformats.org/officeDocument/2006/relationships" r:embed="rId3"/>
        <a:srcRect l="17940" t="11381" r="47444" b="72824"/>
        <a:stretch/>
      </xdr:blipFill>
      <xdr:spPr>
        <a:xfrm>
          <a:off x="6447693" y="571500"/>
          <a:ext cx="2512218" cy="952500"/>
        </a:xfrm>
        <a:prstGeom prst="rect">
          <a:avLst/>
        </a:prstGeom>
      </xdr:spPr>
    </xdr:pic>
    <xdr:clientData/>
  </xdr:twoCellAnchor>
  <xdr:twoCellAnchor editAs="oneCell">
    <xdr:from>
      <xdr:col>3</xdr:col>
      <xdr:colOff>209550</xdr:colOff>
      <xdr:row>4</xdr:row>
      <xdr:rowOff>0</xdr:rowOff>
    </xdr:from>
    <xdr:to>
      <xdr:col>6</xdr:col>
      <xdr:colOff>509510</xdr:colOff>
      <xdr:row>17</xdr:row>
      <xdr:rowOff>9525</xdr:rowOff>
    </xdr:to>
    <xdr:pic>
      <xdr:nvPicPr>
        <xdr:cNvPr id="2" name="Picture 1">
          <a:extLst>
            <a:ext uri="{FF2B5EF4-FFF2-40B4-BE49-F238E27FC236}">
              <a16:creationId xmlns:a16="http://schemas.microsoft.com/office/drawing/2014/main" id="{F3AC1F6D-DE59-B220-CE7B-7D3EA64A28DF}"/>
            </a:ext>
          </a:extLst>
        </xdr:cNvPr>
        <xdr:cNvPicPr>
          <a:picLocks noChangeAspect="1"/>
        </xdr:cNvPicPr>
      </xdr:nvPicPr>
      <xdr:blipFill>
        <a:blip xmlns:r="http://schemas.openxmlformats.org/officeDocument/2006/relationships" r:embed="rId4"/>
        <a:stretch>
          <a:fillRect/>
        </a:stretch>
      </xdr:blipFill>
      <xdr:spPr>
        <a:xfrm>
          <a:off x="3476625" y="561975"/>
          <a:ext cx="2728835" cy="2447925"/>
        </a:xfrm>
        <a:prstGeom prst="rect">
          <a:avLst/>
        </a:prstGeom>
      </xdr:spPr>
    </xdr:pic>
    <xdr:clientData/>
  </xdr:twoCellAnchor>
  <xdr:twoCellAnchor editAs="oneCell">
    <xdr:from>
      <xdr:col>10</xdr:col>
      <xdr:colOff>285749</xdr:colOff>
      <xdr:row>5</xdr:row>
      <xdr:rowOff>105657</xdr:rowOff>
    </xdr:from>
    <xdr:to>
      <xdr:col>14</xdr:col>
      <xdr:colOff>546699</xdr:colOff>
      <xdr:row>17</xdr:row>
      <xdr:rowOff>63532</xdr:rowOff>
    </xdr:to>
    <xdr:pic>
      <xdr:nvPicPr>
        <xdr:cNvPr id="5" name="Picture 4">
          <a:extLst>
            <a:ext uri="{FF2B5EF4-FFF2-40B4-BE49-F238E27FC236}">
              <a16:creationId xmlns:a16="http://schemas.microsoft.com/office/drawing/2014/main" id="{FCC9D5D6-F80D-07A5-F698-CC820EB70734}"/>
            </a:ext>
          </a:extLst>
        </xdr:cNvPr>
        <xdr:cNvPicPr>
          <a:picLocks noChangeAspect="1"/>
        </xdr:cNvPicPr>
      </xdr:nvPicPr>
      <xdr:blipFill>
        <a:blip xmlns:r="http://schemas.openxmlformats.org/officeDocument/2006/relationships" r:embed="rId5"/>
        <a:stretch>
          <a:fillRect/>
        </a:stretch>
      </xdr:blipFill>
      <xdr:spPr>
        <a:xfrm>
          <a:off x="9246576" y="860330"/>
          <a:ext cx="3587373" cy="2214567"/>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6" name="Picture 5">
          <a:extLst>
            <a:ext uri="{FF2B5EF4-FFF2-40B4-BE49-F238E27FC236}">
              <a16:creationId xmlns:a16="http://schemas.microsoft.com/office/drawing/2014/main" id="{ADBE0007-6699-4DCB-950D-347B02A765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695326</xdr:colOff>
          <xdr:row>10</xdr:row>
          <xdr:rowOff>95250</xdr:rowOff>
        </xdr:from>
        <xdr:to>
          <xdr:col>10</xdr:col>
          <xdr:colOff>314326</xdr:colOff>
          <xdr:row>17</xdr:row>
          <xdr:rowOff>39984</xdr:rowOff>
        </xdr:to>
        <xdr:pic>
          <xdr:nvPicPr>
            <xdr:cNvPr id="7" name="Picture 6">
              <a:extLst>
                <a:ext uri="{FF2B5EF4-FFF2-40B4-BE49-F238E27FC236}">
                  <a16:creationId xmlns:a16="http://schemas.microsoft.com/office/drawing/2014/main" id="{2DD86138-BF00-D4A2-93B2-2B7F7F76AA5C}"/>
                </a:ext>
              </a:extLst>
            </xdr:cNvPr>
            <xdr:cNvPicPr>
              <a:picLocks noChangeAspect="1" noChangeArrowheads="1"/>
              <a:extLst>
                <a:ext uri="{84589F7E-364E-4C9E-8A38-B11213B215E9}">
                  <a14:cameraTool cellRange="List_Values!$D$11:$E$16" spid="_x0000_s5561"/>
                </a:ext>
              </a:extLst>
            </xdr:cNvPicPr>
          </xdr:nvPicPr>
          <xdr:blipFill>
            <a:blip xmlns:r="http://schemas.openxmlformats.org/officeDocument/2006/relationships" r:embed="rId7"/>
            <a:srcRect/>
            <a:stretch>
              <a:fillRect/>
            </a:stretch>
          </xdr:blipFill>
          <xdr:spPr bwMode="auto">
            <a:xfrm>
              <a:off x="6391276" y="2143125"/>
              <a:ext cx="2857500" cy="1249659"/>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xdr:row>
          <xdr:rowOff>95250</xdr:rowOff>
        </xdr:from>
        <xdr:to>
          <xdr:col>10</xdr:col>
          <xdr:colOff>314325</xdr:colOff>
          <xdr:row>17</xdr:row>
          <xdr:rowOff>38100</xdr:rowOff>
        </xdr:to>
        <xdr:pic>
          <xdr:nvPicPr>
            <xdr:cNvPr id="5397" name="Picture 6">
              <a:extLst>
                <a:ext uri="{FF2B5EF4-FFF2-40B4-BE49-F238E27FC236}">
                  <a16:creationId xmlns:a16="http://schemas.microsoft.com/office/drawing/2014/main" id="{21F35B0A-6758-5E23-530A-9D97BFBF7E03}"/>
                </a:ext>
              </a:extLst>
            </xdr:cNvPr>
            <xdr:cNvPicPr>
              <a:picLocks noChangeAspect="1" noChangeArrowheads="1"/>
              <a:extLst>
                <a:ext uri="{84589F7E-364E-4C9E-8A38-B11213B215E9}">
                  <a14:cameraTool cellRange="List_Values!$D$11:$E$16" spid="_x0000_s5562"/>
                </a:ext>
              </a:extLst>
            </xdr:cNvPicPr>
          </xdr:nvPicPr>
          <xdr:blipFill>
            <a:blip xmlns:r="http://schemas.openxmlformats.org/officeDocument/2006/relationships" r:embed="rId7"/>
            <a:srcRect/>
            <a:stretch>
              <a:fillRect/>
            </a:stretch>
          </xdr:blipFill>
          <xdr:spPr bwMode="auto">
            <a:xfrm>
              <a:off x="6391275" y="2143125"/>
              <a:ext cx="2857500" cy="1247775"/>
            </a:xfrm>
            <a:prstGeom prst="rect">
              <a:avLst/>
            </a:prstGeom>
            <a:solidFill>
              <a:srgbClr val="FFFFFF" mc:Ignorable="a14" a14:legacySpreadsheetColorIndex="9"/>
            </a:solidFill>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507310</xdr:colOff>
      <xdr:row>6</xdr:row>
      <xdr:rowOff>27295</xdr:rowOff>
    </xdr:from>
    <xdr:to>
      <xdr:col>17</xdr:col>
      <xdr:colOff>590135</xdr:colOff>
      <xdr:row>13</xdr:row>
      <xdr:rowOff>114301</xdr:rowOff>
    </xdr:to>
    <xdr:pic>
      <xdr:nvPicPr>
        <xdr:cNvPr id="9" name="Picture 8">
          <a:extLst>
            <a:ext uri="{FF2B5EF4-FFF2-40B4-BE49-F238E27FC236}">
              <a16:creationId xmlns:a16="http://schemas.microsoft.com/office/drawing/2014/main" id="{3437BAED-8253-415A-B10C-39C4E54F4FA3}"/>
            </a:ext>
          </a:extLst>
        </xdr:cNvPr>
        <xdr:cNvPicPr>
          <a:picLocks noChangeAspect="1"/>
        </xdr:cNvPicPr>
      </xdr:nvPicPr>
      <xdr:blipFill rotWithShape="1">
        <a:blip xmlns:r="http://schemas.openxmlformats.org/officeDocument/2006/relationships" r:embed="rId2"/>
        <a:srcRect t="14170" r="51248" b="26241"/>
        <a:stretch>
          <a:fillRect/>
        </a:stretch>
      </xdr:blipFill>
      <xdr:spPr>
        <a:xfrm>
          <a:off x="12908860" y="1322695"/>
          <a:ext cx="2664100" cy="1401456"/>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15" name="Picture 14">
          <a:extLst>
            <a:ext uri="{FF2B5EF4-FFF2-40B4-BE49-F238E27FC236}">
              <a16:creationId xmlns:a16="http://schemas.microsoft.com/office/drawing/2014/main" id="{C5ACF38D-ED7B-4235-B6F0-594348559BE3}"/>
            </a:ext>
          </a:extLst>
        </xdr:cNvPr>
        <xdr:cNvPicPr>
          <a:picLocks noChangeAspect="1"/>
        </xdr:cNvPicPr>
      </xdr:nvPicPr>
      <xdr:blipFill rotWithShape="1">
        <a:blip xmlns:r="http://schemas.openxmlformats.org/officeDocument/2006/relationships" r:embed="rId3"/>
        <a:srcRect l="1053" t="16222" r="62340" b="67875"/>
        <a:stretch/>
      </xdr:blipFill>
      <xdr:spPr>
        <a:xfrm>
          <a:off x="6526696" y="762000"/>
          <a:ext cx="2667000"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2" name="Picture 1">
          <a:extLst>
            <a:ext uri="{FF2B5EF4-FFF2-40B4-BE49-F238E27FC236}">
              <a16:creationId xmlns:a16="http://schemas.microsoft.com/office/drawing/2014/main" id="{DC722739-F74D-4573-B65B-4CB8C192E213}"/>
            </a:ext>
          </a:extLst>
        </xdr:cNvPr>
        <xdr:cNvPicPr>
          <a:picLocks noChangeAspect="1"/>
        </xdr:cNvPicPr>
      </xdr:nvPicPr>
      <xdr:blipFill>
        <a:blip xmlns:r="http://schemas.openxmlformats.org/officeDocument/2006/relationships" r:embed="rId4"/>
        <a:stretch>
          <a:fillRect/>
        </a:stretch>
      </xdr:blipFill>
      <xdr:spPr>
        <a:xfrm>
          <a:off x="3528391" y="745436"/>
          <a:ext cx="2719227" cy="2451652"/>
        </a:xfrm>
        <a:prstGeom prst="rect">
          <a:avLst/>
        </a:prstGeom>
      </xdr:spPr>
    </xdr:pic>
    <xdr:clientData/>
  </xdr:twoCellAnchor>
  <xdr:twoCellAnchor editAs="oneCell">
    <xdr:from>
      <xdr:col>10</xdr:col>
      <xdr:colOff>571444</xdr:colOff>
      <xdr:row>4</xdr:row>
      <xdr:rowOff>149086</xdr:rowOff>
    </xdr:from>
    <xdr:to>
      <xdr:col>13</xdr:col>
      <xdr:colOff>810162</xdr:colOff>
      <xdr:row>17</xdr:row>
      <xdr:rowOff>64279</xdr:rowOff>
    </xdr:to>
    <xdr:pic>
      <xdr:nvPicPr>
        <xdr:cNvPr id="5" name="Picture 4">
          <a:extLst>
            <a:ext uri="{FF2B5EF4-FFF2-40B4-BE49-F238E27FC236}">
              <a16:creationId xmlns:a16="http://schemas.microsoft.com/office/drawing/2014/main" id="{14C87E28-EC39-880D-BFD0-3B93B132BA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505894" y="1063486"/>
          <a:ext cx="2743793"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6" name="Picture 5">
          <a:extLst>
            <a:ext uri="{FF2B5EF4-FFF2-40B4-BE49-F238E27FC236}">
              <a16:creationId xmlns:a16="http://schemas.microsoft.com/office/drawing/2014/main" id="{83283659-7330-4417-9876-A2800056641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xdr:colOff>
          <xdr:row>10</xdr:row>
          <xdr:rowOff>133351</xdr:rowOff>
        </xdr:from>
        <xdr:to>
          <xdr:col>10</xdr:col>
          <xdr:colOff>314325</xdr:colOff>
          <xdr:row>17</xdr:row>
          <xdr:rowOff>28098</xdr:rowOff>
        </xdr:to>
        <xdr:pic>
          <xdr:nvPicPr>
            <xdr:cNvPr id="4" name="Picture 3">
              <a:extLst>
                <a:ext uri="{FF2B5EF4-FFF2-40B4-BE49-F238E27FC236}">
                  <a16:creationId xmlns:a16="http://schemas.microsoft.com/office/drawing/2014/main" id="{339CDF5A-54EC-A236-C0A2-4FDD1685B446}"/>
                </a:ext>
              </a:extLst>
            </xdr:cNvPr>
            <xdr:cNvPicPr>
              <a:picLocks noChangeAspect="1" noChangeArrowheads="1"/>
              <a:extLst>
                <a:ext uri="{84589F7E-364E-4C9E-8A38-B11213B215E9}">
                  <a14:cameraTool cellRange="List_Values!$D$19:$E$24" spid="_x0000_s6509"/>
                </a:ext>
              </a:extLst>
            </xdr:cNvPicPr>
          </xdr:nvPicPr>
          <xdr:blipFill>
            <a:blip xmlns:r="http://schemas.openxmlformats.org/officeDocument/2006/relationships" r:embed="rId7"/>
            <a:srcRect/>
            <a:stretch>
              <a:fillRect/>
            </a:stretch>
          </xdr:blipFill>
          <xdr:spPr bwMode="auto">
            <a:xfrm>
              <a:off x="6505576" y="2181226"/>
              <a:ext cx="2743199" cy="1199672"/>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3DEA9761-3281-4DFE-A318-42BD027EE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497785</xdr:colOff>
      <xdr:row>6</xdr:row>
      <xdr:rowOff>8244</xdr:rowOff>
    </xdr:from>
    <xdr:to>
      <xdr:col>17</xdr:col>
      <xdr:colOff>580610</xdr:colOff>
      <xdr:row>13</xdr:row>
      <xdr:rowOff>133349</xdr:rowOff>
    </xdr:to>
    <xdr:pic>
      <xdr:nvPicPr>
        <xdr:cNvPr id="3" name="Picture 2">
          <a:extLst>
            <a:ext uri="{FF2B5EF4-FFF2-40B4-BE49-F238E27FC236}">
              <a16:creationId xmlns:a16="http://schemas.microsoft.com/office/drawing/2014/main" id="{7C31F4CA-836B-424D-8AAD-8EA4F18D08DB}"/>
            </a:ext>
          </a:extLst>
        </xdr:cNvPr>
        <xdr:cNvPicPr>
          <a:picLocks noChangeAspect="1"/>
        </xdr:cNvPicPr>
      </xdr:nvPicPr>
      <xdr:blipFill rotWithShape="1">
        <a:blip xmlns:r="http://schemas.openxmlformats.org/officeDocument/2006/relationships" r:embed="rId2"/>
        <a:srcRect t="14170" r="51248" b="24621"/>
        <a:stretch>
          <a:fillRect/>
        </a:stretch>
      </xdr:blipFill>
      <xdr:spPr>
        <a:xfrm>
          <a:off x="12899335" y="1303644"/>
          <a:ext cx="2664100" cy="1439555"/>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4" name="Picture 3">
          <a:extLst>
            <a:ext uri="{FF2B5EF4-FFF2-40B4-BE49-F238E27FC236}">
              <a16:creationId xmlns:a16="http://schemas.microsoft.com/office/drawing/2014/main" id="{9F1A5370-6661-4897-8A28-B73BF8020B51}"/>
            </a:ext>
          </a:extLst>
        </xdr:cNvPr>
        <xdr:cNvPicPr>
          <a:picLocks noChangeAspect="1"/>
        </xdr:cNvPicPr>
      </xdr:nvPicPr>
      <xdr:blipFill rotWithShape="1">
        <a:blip xmlns:r="http://schemas.openxmlformats.org/officeDocument/2006/relationships" r:embed="rId3"/>
        <a:srcRect l="1053" t="16222" r="62340" b="67875"/>
        <a:stretch/>
      </xdr:blipFill>
      <xdr:spPr>
        <a:xfrm>
          <a:off x="6513858" y="930965"/>
          <a:ext cx="2660788"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5" name="Picture 4">
          <a:extLst>
            <a:ext uri="{FF2B5EF4-FFF2-40B4-BE49-F238E27FC236}">
              <a16:creationId xmlns:a16="http://schemas.microsoft.com/office/drawing/2014/main" id="{CB1CFD04-7CCA-48D1-8E64-22C4CEFD4DB4}"/>
            </a:ext>
          </a:extLst>
        </xdr:cNvPr>
        <xdr:cNvPicPr>
          <a:picLocks noChangeAspect="1"/>
        </xdr:cNvPicPr>
      </xdr:nvPicPr>
      <xdr:blipFill>
        <a:blip xmlns:r="http://schemas.openxmlformats.org/officeDocument/2006/relationships" r:embed="rId4"/>
        <a:stretch>
          <a:fillRect/>
        </a:stretch>
      </xdr:blipFill>
      <xdr:spPr>
        <a:xfrm>
          <a:off x="3523836" y="914401"/>
          <a:ext cx="2713015" cy="2446682"/>
        </a:xfrm>
        <a:prstGeom prst="rect">
          <a:avLst/>
        </a:prstGeom>
      </xdr:spPr>
    </xdr:pic>
    <xdr:clientData/>
  </xdr:twoCellAnchor>
  <xdr:twoCellAnchor editAs="oneCell">
    <xdr:from>
      <xdr:col>10</xdr:col>
      <xdr:colOff>557062</xdr:colOff>
      <xdr:row>4</xdr:row>
      <xdr:rowOff>149086</xdr:rowOff>
    </xdr:from>
    <xdr:to>
      <xdr:col>13</xdr:col>
      <xdr:colOff>824544</xdr:colOff>
      <xdr:row>17</xdr:row>
      <xdr:rowOff>64279</xdr:rowOff>
    </xdr:to>
    <xdr:pic>
      <xdr:nvPicPr>
        <xdr:cNvPr id="7" name="Picture 6">
          <a:extLst>
            <a:ext uri="{FF2B5EF4-FFF2-40B4-BE49-F238E27FC236}">
              <a16:creationId xmlns:a16="http://schemas.microsoft.com/office/drawing/2014/main" id="{D312E011-3C8C-4575-B07F-AD93DC3A28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91512" y="1063486"/>
          <a:ext cx="2772557"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8" name="Picture 7">
          <a:extLst>
            <a:ext uri="{FF2B5EF4-FFF2-40B4-BE49-F238E27FC236}">
              <a16:creationId xmlns:a16="http://schemas.microsoft.com/office/drawing/2014/main" id="{60FCC8AF-9D06-4263-AE29-32E6ED397D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8117" cy="8326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800101</xdr:colOff>
          <xdr:row>11</xdr:row>
          <xdr:rowOff>95250</xdr:rowOff>
        </xdr:from>
        <xdr:to>
          <xdr:col>10</xdr:col>
          <xdr:colOff>476251</xdr:colOff>
          <xdr:row>17</xdr:row>
          <xdr:rowOff>34863</xdr:rowOff>
        </xdr:to>
        <xdr:pic>
          <xdr:nvPicPr>
            <xdr:cNvPr id="9" name="Picture 8">
              <a:extLst>
                <a:ext uri="{FF2B5EF4-FFF2-40B4-BE49-F238E27FC236}">
                  <a16:creationId xmlns:a16="http://schemas.microsoft.com/office/drawing/2014/main" id="{B53FF70B-484C-9ED0-14D8-53C74007BD99}"/>
                </a:ext>
              </a:extLst>
            </xdr:cNvPr>
            <xdr:cNvPicPr>
              <a:picLocks noChangeAspect="1" noChangeArrowheads="1"/>
              <a:extLst>
                <a:ext uri="{84589F7E-364E-4C9E-8A38-B11213B215E9}">
                  <a14:cameraTool cellRange="List_Values!$D$27:$E$31" spid="_x0000_s10553"/>
                </a:ext>
              </a:extLst>
            </xdr:cNvPicPr>
          </xdr:nvPicPr>
          <xdr:blipFill>
            <a:blip xmlns:r="http://schemas.openxmlformats.org/officeDocument/2006/relationships" r:embed="rId7"/>
            <a:srcRect/>
            <a:stretch>
              <a:fillRect/>
            </a:stretch>
          </xdr:blipFill>
          <xdr:spPr bwMode="auto">
            <a:xfrm>
              <a:off x="6496051" y="2324100"/>
              <a:ext cx="2914650" cy="106356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572327</xdr:colOff>
      <xdr:row>6</xdr:row>
      <xdr:rowOff>118113</xdr:rowOff>
    </xdr:from>
    <xdr:to>
      <xdr:col>17</xdr:col>
      <xdr:colOff>453473</xdr:colOff>
      <xdr:row>13</xdr:row>
      <xdr:rowOff>133351</xdr:rowOff>
    </xdr:to>
    <xdr:pic>
      <xdr:nvPicPr>
        <xdr:cNvPr id="13" name="Picture 12">
          <a:extLst>
            <a:ext uri="{FF2B5EF4-FFF2-40B4-BE49-F238E27FC236}">
              <a16:creationId xmlns:a16="http://schemas.microsoft.com/office/drawing/2014/main" id="{0D2A192A-8C83-4E60-A6E1-7B0EF1D37711}"/>
            </a:ext>
          </a:extLst>
        </xdr:cNvPr>
        <xdr:cNvPicPr>
          <a:picLocks noChangeAspect="1"/>
        </xdr:cNvPicPr>
      </xdr:nvPicPr>
      <xdr:blipFill rotWithShape="1">
        <a:blip xmlns:r="http://schemas.openxmlformats.org/officeDocument/2006/relationships" r:embed="rId2"/>
        <a:srcRect t="14170" r="51248" b="24866"/>
        <a:stretch>
          <a:fillRect/>
        </a:stretch>
      </xdr:blipFill>
      <xdr:spPr>
        <a:xfrm>
          <a:off x="13059602" y="1413513"/>
          <a:ext cx="2462421" cy="1329688"/>
        </a:xfrm>
        <a:prstGeom prst="rect">
          <a:avLst/>
        </a:prstGeom>
      </xdr:spPr>
    </xdr:pic>
    <xdr:clientData/>
  </xdr:twoCellAnchor>
  <xdr:twoCellAnchor editAs="oneCell">
    <xdr:from>
      <xdr:col>7</xdr:col>
      <xdr:colOff>253452</xdr:colOff>
      <xdr:row>3</xdr:row>
      <xdr:rowOff>137078</xdr:rowOff>
    </xdr:from>
    <xdr:to>
      <xdr:col>10</xdr:col>
      <xdr:colOff>207828</xdr:colOff>
      <xdr:row>8</xdr:row>
      <xdr:rowOff>142875</xdr:rowOff>
    </xdr:to>
    <xdr:pic>
      <xdr:nvPicPr>
        <xdr:cNvPr id="15" name="Picture 14">
          <a:extLst>
            <a:ext uri="{FF2B5EF4-FFF2-40B4-BE49-F238E27FC236}">
              <a16:creationId xmlns:a16="http://schemas.microsoft.com/office/drawing/2014/main" id="{ED776FAE-C2C8-A4F4-C9B7-270BA8AE804A}"/>
            </a:ext>
          </a:extLst>
        </xdr:cNvPr>
        <xdr:cNvPicPr>
          <a:picLocks noChangeAspect="1"/>
        </xdr:cNvPicPr>
      </xdr:nvPicPr>
      <xdr:blipFill>
        <a:blip xmlns:r="http://schemas.openxmlformats.org/officeDocument/2006/relationships" r:embed="rId3"/>
        <a:stretch>
          <a:fillRect/>
        </a:stretch>
      </xdr:blipFill>
      <xdr:spPr>
        <a:xfrm>
          <a:off x="6759027" y="870503"/>
          <a:ext cx="2383251" cy="948772"/>
        </a:xfrm>
        <a:prstGeom prst="rect">
          <a:avLst/>
        </a:prstGeom>
      </xdr:spPr>
    </xdr:pic>
    <xdr:clientData/>
  </xdr:twoCellAnchor>
  <xdr:twoCellAnchor editAs="oneCell">
    <xdr:from>
      <xdr:col>10</xdr:col>
      <xdr:colOff>694432</xdr:colOff>
      <xdr:row>4</xdr:row>
      <xdr:rowOff>58020</xdr:rowOff>
    </xdr:from>
    <xdr:to>
      <xdr:col>13</xdr:col>
      <xdr:colOff>759100</xdr:colOff>
      <xdr:row>17</xdr:row>
      <xdr:rowOff>61533</xdr:rowOff>
    </xdr:to>
    <xdr:pic>
      <xdr:nvPicPr>
        <xdr:cNvPr id="5" name="Picture 4">
          <a:extLst>
            <a:ext uri="{FF2B5EF4-FFF2-40B4-BE49-F238E27FC236}">
              <a16:creationId xmlns:a16="http://schemas.microsoft.com/office/drawing/2014/main" id="{45CB291C-CDB5-2D7D-E50C-A311D682C870}"/>
            </a:ext>
          </a:extLst>
        </xdr:cNvPr>
        <xdr:cNvPicPr>
          <a:picLocks noChangeAspect="1"/>
        </xdr:cNvPicPr>
      </xdr:nvPicPr>
      <xdr:blipFill>
        <a:blip xmlns:r="http://schemas.openxmlformats.org/officeDocument/2006/relationships" r:embed="rId4"/>
        <a:stretch>
          <a:fillRect/>
        </a:stretch>
      </xdr:blipFill>
      <xdr:spPr>
        <a:xfrm>
          <a:off x="9628882" y="972420"/>
          <a:ext cx="2655468" cy="2441913"/>
        </a:xfrm>
        <a:prstGeom prst="rect">
          <a:avLst/>
        </a:prstGeom>
      </xdr:spPr>
    </xdr:pic>
    <xdr:clientData/>
  </xdr:twoCellAnchor>
  <xdr:twoCellAnchor editAs="oneCell">
    <xdr:from>
      <xdr:col>3</xdr:col>
      <xdr:colOff>219807</xdr:colOff>
      <xdr:row>4</xdr:row>
      <xdr:rowOff>2883</xdr:rowOff>
    </xdr:from>
    <xdr:to>
      <xdr:col>6</xdr:col>
      <xdr:colOff>560517</xdr:colOff>
      <xdr:row>17</xdr:row>
      <xdr:rowOff>28574</xdr:rowOff>
    </xdr:to>
    <xdr:pic>
      <xdr:nvPicPr>
        <xdr:cNvPr id="7" name="Picture 6">
          <a:extLst>
            <a:ext uri="{FF2B5EF4-FFF2-40B4-BE49-F238E27FC236}">
              <a16:creationId xmlns:a16="http://schemas.microsoft.com/office/drawing/2014/main" id="{793EF5C6-65EF-B125-38E0-88E7EF5E18BA}"/>
            </a:ext>
          </a:extLst>
        </xdr:cNvPr>
        <xdr:cNvPicPr>
          <a:picLocks noChangeAspect="1"/>
        </xdr:cNvPicPr>
      </xdr:nvPicPr>
      <xdr:blipFill>
        <a:blip xmlns:r="http://schemas.openxmlformats.org/officeDocument/2006/relationships" r:embed="rId5"/>
        <a:stretch>
          <a:fillRect/>
        </a:stretch>
      </xdr:blipFill>
      <xdr:spPr>
        <a:xfrm>
          <a:off x="3486882" y="917283"/>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97F315A-9BDE-4E4C-BFE7-D76C7F5488A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56009</xdr:rowOff>
        </xdr:to>
        <xdr:pic>
          <xdr:nvPicPr>
            <xdr:cNvPr id="9" name="Picture 8">
              <a:extLst>
                <a:ext uri="{FF2B5EF4-FFF2-40B4-BE49-F238E27FC236}">
                  <a16:creationId xmlns:a16="http://schemas.microsoft.com/office/drawing/2014/main" id="{93D4DD50-12B9-0794-1024-18EBA010771A}"/>
                </a:ext>
              </a:extLst>
            </xdr:cNvPr>
            <xdr:cNvPicPr>
              <a:picLocks noChangeAspect="1" noChangeArrowheads="1"/>
              <a:extLst>
                <a:ext uri="{84589F7E-364E-4C9E-8A38-B11213B215E9}">
                  <a14:cameraTool cellRange="List_Values!$D$34:$E$39" spid="_x0000_s30982"/>
                </a:ext>
              </a:extLst>
            </xdr:cNvPicPr>
          </xdr:nvPicPr>
          <xdr:blipFill>
            <a:blip xmlns:r="http://schemas.openxmlformats.org/officeDocument/2006/relationships" r:embed="rId7"/>
            <a:srcRect/>
            <a:stretch>
              <a:fillRect/>
            </a:stretch>
          </xdr:blipFill>
          <xdr:spPr bwMode="auto">
            <a:xfrm>
              <a:off x="6448425" y="2038350"/>
              <a:ext cx="3133725" cy="137045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723900</xdr:colOff>
      <xdr:row>40</xdr:row>
      <xdr:rowOff>95249</xdr:rowOff>
    </xdr:from>
    <xdr:to>
      <xdr:col>17</xdr:col>
      <xdr:colOff>261856</xdr:colOff>
      <xdr:row>48</xdr:row>
      <xdr:rowOff>114300</xdr:rowOff>
    </xdr:to>
    <xdr:grpSp>
      <xdr:nvGrpSpPr>
        <xdr:cNvPr id="23" name="Group 22">
          <a:extLst>
            <a:ext uri="{FF2B5EF4-FFF2-40B4-BE49-F238E27FC236}">
              <a16:creationId xmlns:a16="http://schemas.microsoft.com/office/drawing/2014/main" id="{386BAFE6-259E-54AC-51E0-96B75233A18B}"/>
            </a:ext>
          </a:extLst>
        </xdr:cNvPr>
        <xdr:cNvGrpSpPr/>
      </xdr:nvGrpSpPr>
      <xdr:grpSpPr>
        <a:xfrm>
          <a:off x="8848725" y="7886699"/>
          <a:ext cx="6481681" cy="1466851"/>
          <a:chOff x="8867775" y="7839074"/>
          <a:chExt cx="6481681" cy="1466851"/>
        </a:xfrm>
      </xdr:grpSpPr>
      <xdr:grpSp>
        <xdr:nvGrpSpPr>
          <xdr:cNvPr id="14" name="Group 13">
            <a:extLst>
              <a:ext uri="{FF2B5EF4-FFF2-40B4-BE49-F238E27FC236}">
                <a16:creationId xmlns:a16="http://schemas.microsoft.com/office/drawing/2014/main" id="{D8993B7C-1287-C7D9-9A32-F98CBD935EF7}"/>
              </a:ext>
            </a:extLst>
          </xdr:cNvPr>
          <xdr:cNvGrpSpPr/>
        </xdr:nvGrpSpPr>
        <xdr:grpSpPr>
          <a:xfrm>
            <a:off x="8867775" y="7839074"/>
            <a:ext cx="6481681" cy="1466851"/>
            <a:chOff x="10963275" y="7372349"/>
            <a:chExt cx="6481681" cy="1466851"/>
          </a:xfrm>
        </xdr:grpSpPr>
        <xdr:pic>
          <xdr:nvPicPr>
            <xdr:cNvPr id="6" name="Picture 5">
              <a:extLst>
                <a:ext uri="{FF2B5EF4-FFF2-40B4-BE49-F238E27FC236}">
                  <a16:creationId xmlns:a16="http://schemas.microsoft.com/office/drawing/2014/main" id="{0EC02EDE-AEBD-42BF-9990-89565D657A17}"/>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49"/>
              <a:ext cx="6481681" cy="1466851"/>
            </a:xfrm>
            <a:prstGeom prst="rect">
              <a:avLst/>
            </a:prstGeom>
          </xdr:spPr>
        </xdr:pic>
        <xdr:sp macro="" textlink="">
          <xdr:nvSpPr>
            <xdr:cNvPr id="3" name="TextBox 2">
              <a:extLst>
                <a:ext uri="{FF2B5EF4-FFF2-40B4-BE49-F238E27FC236}">
                  <a16:creationId xmlns:a16="http://schemas.microsoft.com/office/drawing/2014/main" id="{58CB5F0F-4DA8-2FAB-5FA3-B1EFE91C8813}"/>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4" name="TextBox 3">
              <a:extLst>
                <a:ext uri="{FF2B5EF4-FFF2-40B4-BE49-F238E27FC236}">
                  <a16:creationId xmlns:a16="http://schemas.microsoft.com/office/drawing/2014/main" id="{B4C59193-7111-496A-AA27-B2CD2F0F561B}"/>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0" name="TextBox 9">
              <a:extLst>
                <a:ext uri="{FF2B5EF4-FFF2-40B4-BE49-F238E27FC236}">
                  <a16:creationId xmlns:a16="http://schemas.microsoft.com/office/drawing/2014/main" id="{A624B572-4753-43EF-82F3-5F0BA5137B75}"/>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2561C1B5-F332-C553-8878-0156B3EACB8A}"/>
                  </a:ext>
                </a:extLst>
              </xdr:cNvPr>
              <xdr:cNvPicPr>
                <a:picLocks noChangeAspect="1" noChangeArrowheads="1"/>
                <a:extLst>
                  <a:ext uri="{84589F7E-364E-4C9E-8A38-B11213B215E9}">
                    <a14:cameraTool cellRange="List_Values!$D$49" spid="_x0000_s30983"/>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7" name="Picture 16">
                <a:extLst>
                  <a:ext uri="{FF2B5EF4-FFF2-40B4-BE49-F238E27FC236}">
                    <a16:creationId xmlns:a16="http://schemas.microsoft.com/office/drawing/2014/main" id="{A2FD845C-11EE-064A-C78F-37AA3C1AE7B8}"/>
                  </a:ext>
                </a:extLst>
              </xdr:cNvPr>
              <xdr:cNvPicPr>
                <a:picLocks noChangeAspect="1" noChangeArrowheads="1"/>
                <a:extLst>
                  <a:ext uri="{84589F7E-364E-4C9E-8A38-B11213B215E9}">
                    <a14:cameraTool cellRange="List_Values!$D$50" spid="_x0000_s30984"/>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91614330-9BFC-EEDA-771A-6396F3DF89DF}"/>
                  </a:ext>
                </a:extLst>
              </xdr:cNvPr>
              <xdr:cNvPicPr>
                <a:picLocks noChangeAspect="1" noChangeArrowheads="1"/>
                <a:extLst>
                  <a:ext uri="{84589F7E-364E-4C9E-8A38-B11213B215E9}">
                    <a14:cameraTool cellRange="List_Values!$G$50:$H$50" spid="_x0000_s30985"/>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8F17BD64-DC28-4607-8B63-69659DF3CBB2}"/>
                  </a:ext>
                </a:extLst>
              </xdr:cNvPr>
              <xdr:cNvPicPr>
                <a:picLocks noChangeAspect="1" noChangeArrowheads="1"/>
                <a:extLst>
                  <a:ext uri="{84589F7E-364E-4C9E-8A38-B11213B215E9}">
                    <a14:cameraTool cellRange="List_Values!$G$50:$H$50" spid="_x0000_s30986"/>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98144BDD-6098-012D-C4A5-079C71AC9539}"/>
                  </a:ext>
                </a:extLst>
              </xdr:cNvPr>
              <xdr:cNvPicPr>
                <a:picLocks noChangeAspect="1" noChangeArrowheads="1"/>
                <a:extLst>
                  <a:ext uri="{84589F7E-364E-4C9E-8A38-B11213B215E9}">
                    <a14:cameraTool cellRange="List_Values!$G$49:$H$49" spid="_x0000_s30987"/>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786" name="Picture 8">
              <a:extLst>
                <a:ext uri="{FF2B5EF4-FFF2-40B4-BE49-F238E27FC236}">
                  <a16:creationId xmlns:a16="http://schemas.microsoft.com/office/drawing/2014/main" id="{A31FEC11-E165-72CC-E950-D4E10C3FDC00}"/>
                </a:ext>
              </a:extLst>
            </xdr:cNvPr>
            <xdr:cNvPicPr>
              <a:picLocks noChangeAspect="1" noChangeArrowheads="1"/>
              <a:extLst>
                <a:ext uri="{84589F7E-364E-4C9E-8A38-B11213B215E9}">
                  <a14:cameraTool cellRange="List_Values!$D$34:$E$39" spid="_x0000_s30988"/>
                </a:ext>
              </a:extLst>
            </xdr:cNvPicPr>
          </xdr:nvPicPr>
          <xdr:blipFill>
            <a:blip xmlns:r="http://schemas.openxmlformats.org/officeDocument/2006/relationships" r:embed="rId13"/>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787" name="Picture 15">
              <a:extLst>
                <a:ext uri="{FF2B5EF4-FFF2-40B4-BE49-F238E27FC236}">
                  <a16:creationId xmlns:a16="http://schemas.microsoft.com/office/drawing/2014/main" id="{6F89149F-A9E6-8D4A-7170-3569390316FA}"/>
                </a:ext>
              </a:extLst>
            </xdr:cNvPr>
            <xdr:cNvPicPr>
              <a:picLocks noChangeAspect="1" noChangeArrowheads="1"/>
              <a:extLst>
                <a:ext uri="{84589F7E-364E-4C9E-8A38-B11213B215E9}">
                  <a14:cameraTool cellRange="List_Values!$D$49" spid="_x0000_s30989"/>
                </a:ext>
              </a:extLst>
            </xdr:cNvPicPr>
          </xdr:nvPicPr>
          <xdr:blipFill>
            <a:blip xmlns:r="http://schemas.openxmlformats.org/officeDocument/2006/relationships" r:embed="rId14"/>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788" name="Picture 16">
              <a:extLst>
                <a:ext uri="{FF2B5EF4-FFF2-40B4-BE49-F238E27FC236}">
                  <a16:creationId xmlns:a16="http://schemas.microsoft.com/office/drawing/2014/main" id="{0073DF3F-E6D5-8CEB-325F-1BB4EA512CB6}"/>
                </a:ext>
              </a:extLst>
            </xdr:cNvPr>
            <xdr:cNvPicPr>
              <a:picLocks noChangeAspect="1" noChangeArrowheads="1"/>
              <a:extLst>
                <a:ext uri="{84589F7E-364E-4C9E-8A38-B11213B215E9}">
                  <a14:cameraTool cellRange="List_Values!$D$50" spid="_x0000_s30990"/>
                </a:ext>
              </a:extLst>
            </xdr:cNvPicPr>
          </xdr:nvPicPr>
          <xdr:blipFill>
            <a:blip xmlns:r="http://schemas.openxmlformats.org/officeDocument/2006/relationships" r:embed="rId15"/>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789" name="Picture 19">
              <a:extLst>
                <a:ext uri="{FF2B5EF4-FFF2-40B4-BE49-F238E27FC236}">
                  <a16:creationId xmlns:a16="http://schemas.microsoft.com/office/drawing/2014/main" id="{8F89B431-FCB6-E2A0-3882-D80A473AC8B6}"/>
                </a:ext>
              </a:extLst>
            </xdr:cNvPr>
            <xdr:cNvPicPr>
              <a:picLocks noChangeAspect="1" noChangeArrowheads="1"/>
              <a:extLst>
                <a:ext uri="{84589F7E-364E-4C9E-8A38-B11213B215E9}">
                  <a14:cameraTool cellRange="List_Values!$G$50:$H$50" spid="_x0000_s30991"/>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790" name="Picture 20">
              <a:extLst>
                <a:ext uri="{FF2B5EF4-FFF2-40B4-BE49-F238E27FC236}">
                  <a16:creationId xmlns:a16="http://schemas.microsoft.com/office/drawing/2014/main" id="{8AC665F8-BA38-966A-5D3A-CE17D77A89A1}"/>
                </a:ext>
              </a:extLst>
            </xdr:cNvPr>
            <xdr:cNvPicPr>
              <a:picLocks noChangeAspect="1" noChangeArrowheads="1"/>
              <a:extLst>
                <a:ext uri="{84589F7E-364E-4C9E-8A38-B11213B215E9}">
                  <a14:cameraTool cellRange="List_Values!$G$50:$H$50" spid="_x0000_s30992"/>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791" name="Picture 21">
              <a:extLst>
                <a:ext uri="{FF2B5EF4-FFF2-40B4-BE49-F238E27FC236}">
                  <a16:creationId xmlns:a16="http://schemas.microsoft.com/office/drawing/2014/main" id="{DEB260D0-9F63-A45E-1533-D4E33CD2536E}"/>
                </a:ext>
              </a:extLst>
            </xdr:cNvPr>
            <xdr:cNvPicPr>
              <a:picLocks noChangeAspect="1" noChangeArrowheads="1"/>
              <a:extLst>
                <a:ext uri="{84589F7E-364E-4C9E-8A38-B11213B215E9}">
                  <a14:cameraTool cellRange="List_Values!$G$49:$H$49" spid="_x0000_s30993"/>
                </a:ext>
              </a:extLst>
            </xdr:cNvPicPr>
          </xdr:nvPicPr>
          <xdr:blipFill>
            <a:blip xmlns:r="http://schemas.openxmlformats.org/officeDocument/2006/relationships" r:embed="rId16"/>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846" name="Picture 8">
              <a:extLst>
                <a:ext uri="{FF2B5EF4-FFF2-40B4-BE49-F238E27FC236}">
                  <a16:creationId xmlns:a16="http://schemas.microsoft.com/office/drawing/2014/main" id="{305357E5-AE22-0A58-81F5-F8ED6595B47F}"/>
                </a:ext>
              </a:extLst>
            </xdr:cNvPr>
            <xdr:cNvPicPr>
              <a:picLocks noChangeAspect="1" noChangeArrowheads="1"/>
              <a:extLst>
                <a:ext uri="{84589F7E-364E-4C9E-8A38-B11213B215E9}">
                  <a14:cameraTool cellRange="List_Values!$D$34:$E$39" spid="_x0000_s30994"/>
                </a:ext>
              </a:extLst>
            </xdr:cNvPicPr>
          </xdr:nvPicPr>
          <xdr:blipFill>
            <a:blip xmlns:r="http://schemas.openxmlformats.org/officeDocument/2006/relationships" r:embed="rId13"/>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847" name="Picture 15">
              <a:extLst>
                <a:ext uri="{FF2B5EF4-FFF2-40B4-BE49-F238E27FC236}">
                  <a16:creationId xmlns:a16="http://schemas.microsoft.com/office/drawing/2014/main" id="{287A59BC-F6EB-8C4A-3B63-99D81D369AE1}"/>
                </a:ext>
              </a:extLst>
            </xdr:cNvPr>
            <xdr:cNvPicPr>
              <a:picLocks noChangeAspect="1" noChangeArrowheads="1"/>
              <a:extLst>
                <a:ext uri="{84589F7E-364E-4C9E-8A38-B11213B215E9}">
                  <a14:cameraTool cellRange="List_Values!$D$49" spid="_x0000_s30995"/>
                </a:ext>
              </a:extLst>
            </xdr:cNvPicPr>
          </xdr:nvPicPr>
          <xdr:blipFill>
            <a:blip xmlns:r="http://schemas.openxmlformats.org/officeDocument/2006/relationships" r:embed="rId14"/>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848" name="Picture 16">
              <a:extLst>
                <a:ext uri="{FF2B5EF4-FFF2-40B4-BE49-F238E27FC236}">
                  <a16:creationId xmlns:a16="http://schemas.microsoft.com/office/drawing/2014/main" id="{64230918-8E86-AA7E-026A-F52AC2A872F3}"/>
                </a:ext>
              </a:extLst>
            </xdr:cNvPr>
            <xdr:cNvPicPr>
              <a:picLocks noChangeAspect="1" noChangeArrowheads="1"/>
              <a:extLst>
                <a:ext uri="{84589F7E-364E-4C9E-8A38-B11213B215E9}">
                  <a14:cameraTool cellRange="List_Values!$D$50" spid="_x0000_s30996"/>
                </a:ext>
              </a:extLst>
            </xdr:cNvPicPr>
          </xdr:nvPicPr>
          <xdr:blipFill>
            <a:blip xmlns:r="http://schemas.openxmlformats.org/officeDocument/2006/relationships" r:embed="rId15"/>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849" name="Picture 19">
              <a:extLst>
                <a:ext uri="{FF2B5EF4-FFF2-40B4-BE49-F238E27FC236}">
                  <a16:creationId xmlns:a16="http://schemas.microsoft.com/office/drawing/2014/main" id="{B9B00FD6-8D9A-8FF1-1000-EDFAED9DB9AB}"/>
                </a:ext>
              </a:extLst>
            </xdr:cNvPr>
            <xdr:cNvPicPr>
              <a:picLocks noChangeAspect="1" noChangeArrowheads="1"/>
              <a:extLst>
                <a:ext uri="{84589F7E-364E-4C9E-8A38-B11213B215E9}">
                  <a14:cameraTool cellRange="List_Values!$G$50:$H$50" spid="_x0000_s30997"/>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850" name="Picture 20">
              <a:extLst>
                <a:ext uri="{FF2B5EF4-FFF2-40B4-BE49-F238E27FC236}">
                  <a16:creationId xmlns:a16="http://schemas.microsoft.com/office/drawing/2014/main" id="{68393F1A-6B9F-A989-1E22-AD9A0C3EE577}"/>
                </a:ext>
              </a:extLst>
            </xdr:cNvPr>
            <xdr:cNvPicPr>
              <a:picLocks noChangeAspect="1" noChangeArrowheads="1"/>
              <a:extLst>
                <a:ext uri="{84589F7E-364E-4C9E-8A38-B11213B215E9}">
                  <a14:cameraTool cellRange="List_Values!$G$50:$H$50" spid="_x0000_s30998"/>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851" name="Picture 21">
              <a:extLst>
                <a:ext uri="{FF2B5EF4-FFF2-40B4-BE49-F238E27FC236}">
                  <a16:creationId xmlns:a16="http://schemas.microsoft.com/office/drawing/2014/main" id="{728741C5-8F18-DD24-C99F-54097A930C4D}"/>
                </a:ext>
              </a:extLst>
            </xdr:cNvPr>
            <xdr:cNvPicPr>
              <a:picLocks noChangeAspect="1" noChangeArrowheads="1"/>
              <a:extLst>
                <a:ext uri="{84589F7E-364E-4C9E-8A38-B11213B215E9}">
                  <a14:cameraTool cellRange="List_Values!$G$49:$H$49" spid="_x0000_s30999"/>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852" name="Picture 684">
              <a:extLst>
                <a:ext uri="{FF2B5EF4-FFF2-40B4-BE49-F238E27FC236}">
                  <a16:creationId xmlns:a16="http://schemas.microsoft.com/office/drawing/2014/main" id="{FE15F30E-AE41-D474-BB72-7552EC2780C4}"/>
                </a:ext>
              </a:extLst>
            </xdr:cNvPr>
            <xdr:cNvPicPr>
              <a:picLocks noChangeAspect="1" noChangeArrowheads="1"/>
              <a:extLst>
                <a:ext uri="{84589F7E-364E-4C9E-8A38-B11213B215E9}">
                  <a14:cameraTool cellRange="List_Values!$D$34:$E$39" spid="_x0000_s31000"/>
                </a:ext>
              </a:extLst>
            </xdr:cNvPicPr>
          </xdr:nvPicPr>
          <xdr:blipFill>
            <a:blip xmlns:r="http://schemas.openxmlformats.org/officeDocument/2006/relationships" r:embed="rId17"/>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853" name="Picture 685">
              <a:extLst>
                <a:ext uri="{FF2B5EF4-FFF2-40B4-BE49-F238E27FC236}">
                  <a16:creationId xmlns:a16="http://schemas.microsoft.com/office/drawing/2014/main" id="{ECD5CC08-1249-016A-4350-C21C95FDBB39}"/>
                </a:ext>
              </a:extLst>
            </xdr:cNvPr>
            <xdr:cNvPicPr>
              <a:picLocks noChangeAspect="1" noChangeArrowheads="1"/>
              <a:extLst>
                <a:ext uri="{84589F7E-364E-4C9E-8A38-B11213B215E9}">
                  <a14:cameraTool cellRange="List_Values!$D$49" spid="_x0000_s31001"/>
                </a:ext>
              </a:extLst>
            </xdr:cNvPicPr>
          </xdr:nvPicPr>
          <xdr:blipFill>
            <a:blip xmlns:r="http://schemas.openxmlformats.org/officeDocument/2006/relationships" r:embed="rId18"/>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854" name="Picture 686">
              <a:extLst>
                <a:ext uri="{FF2B5EF4-FFF2-40B4-BE49-F238E27FC236}">
                  <a16:creationId xmlns:a16="http://schemas.microsoft.com/office/drawing/2014/main" id="{50E9EB44-86FC-D25F-83BA-80AC3CB79C90}"/>
                </a:ext>
              </a:extLst>
            </xdr:cNvPr>
            <xdr:cNvPicPr>
              <a:picLocks noChangeAspect="1" noChangeArrowheads="1"/>
              <a:extLst>
                <a:ext uri="{84589F7E-364E-4C9E-8A38-B11213B215E9}">
                  <a14:cameraTool cellRange="List_Values!$D$50" spid="_x0000_s31002"/>
                </a:ext>
              </a:extLst>
            </xdr:cNvPicPr>
          </xdr:nvPicPr>
          <xdr:blipFill>
            <a:blip xmlns:r="http://schemas.openxmlformats.org/officeDocument/2006/relationships" r:embed="rId15"/>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855" name="Picture 687">
              <a:extLst>
                <a:ext uri="{FF2B5EF4-FFF2-40B4-BE49-F238E27FC236}">
                  <a16:creationId xmlns:a16="http://schemas.microsoft.com/office/drawing/2014/main" id="{BDBB52AE-B877-2454-B7C3-1B1D52ECD1CB}"/>
                </a:ext>
              </a:extLst>
            </xdr:cNvPr>
            <xdr:cNvPicPr>
              <a:picLocks noChangeAspect="1" noChangeArrowheads="1"/>
              <a:extLst>
                <a:ext uri="{84589F7E-364E-4C9E-8A38-B11213B215E9}">
                  <a14:cameraTool cellRange="List_Values!$G$50:$H$50" spid="_x0000_s31003"/>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856" name="Picture 688">
              <a:extLst>
                <a:ext uri="{FF2B5EF4-FFF2-40B4-BE49-F238E27FC236}">
                  <a16:creationId xmlns:a16="http://schemas.microsoft.com/office/drawing/2014/main" id="{C79488E9-FCB9-2801-3062-2D905A0DD17A}"/>
                </a:ext>
              </a:extLst>
            </xdr:cNvPr>
            <xdr:cNvPicPr>
              <a:picLocks noChangeAspect="1" noChangeArrowheads="1"/>
              <a:extLst>
                <a:ext uri="{84589F7E-364E-4C9E-8A38-B11213B215E9}">
                  <a14:cameraTool cellRange="List_Values!$G$50:$H$50" spid="_x0000_s31004"/>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857" name="Picture 689">
              <a:extLst>
                <a:ext uri="{FF2B5EF4-FFF2-40B4-BE49-F238E27FC236}">
                  <a16:creationId xmlns:a16="http://schemas.microsoft.com/office/drawing/2014/main" id="{2E9CF92A-A68B-BF8A-56A0-0C4671C8C2FD}"/>
                </a:ext>
              </a:extLst>
            </xdr:cNvPr>
            <xdr:cNvPicPr>
              <a:picLocks noChangeAspect="1" noChangeArrowheads="1"/>
              <a:extLst>
                <a:ext uri="{84589F7E-364E-4C9E-8A38-B11213B215E9}">
                  <a14:cameraTool cellRange="List_Values!$G$49:$H$49" spid="_x0000_s31005"/>
                </a:ext>
              </a:extLst>
            </xdr:cNvPicPr>
          </xdr:nvPicPr>
          <xdr:blipFill>
            <a:blip xmlns:r="http://schemas.openxmlformats.org/officeDocument/2006/relationships" r:embed="rId16"/>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447675</xdr:colOff>
      <xdr:row>4</xdr:row>
      <xdr:rowOff>16155</xdr:rowOff>
    </xdr:from>
    <xdr:to>
      <xdr:col>19</xdr:col>
      <xdr:colOff>685800</xdr:colOff>
      <xdr:row>13</xdr:row>
      <xdr:rowOff>66675</xdr:rowOff>
    </xdr:to>
    <xdr:pic>
      <xdr:nvPicPr>
        <xdr:cNvPr id="2" name="Picture 1">
          <a:extLst>
            <a:ext uri="{FF2B5EF4-FFF2-40B4-BE49-F238E27FC236}">
              <a16:creationId xmlns:a16="http://schemas.microsoft.com/office/drawing/2014/main" id="{6C7F6D83-0BDF-4EAA-B3AA-A7779B121820}"/>
            </a:ext>
          </a:extLst>
        </xdr:cNvPr>
        <xdr:cNvPicPr>
          <a:picLocks noChangeAspect="1"/>
        </xdr:cNvPicPr>
      </xdr:nvPicPr>
      <xdr:blipFill rotWithShape="1">
        <a:blip xmlns:r="http://schemas.openxmlformats.org/officeDocument/2006/relationships" r:embed="rId2"/>
        <a:srcRect l="50869" t="6881" r="379" b="24267"/>
        <a:stretch>
          <a:fillRect/>
        </a:stretch>
      </xdr:blipFill>
      <xdr:spPr>
        <a:xfrm>
          <a:off x="14554200" y="930555"/>
          <a:ext cx="2819400" cy="1736445"/>
        </a:xfrm>
        <a:prstGeom prst="rect">
          <a:avLst/>
        </a:prstGeom>
      </xdr:spPr>
    </xdr:pic>
    <xdr:clientData/>
  </xdr:twoCellAnchor>
  <xdr:twoCellAnchor editAs="oneCell">
    <xdr:from>
      <xdr:col>7</xdr:col>
      <xdr:colOff>57150</xdr:colOff>
      <xdr:row>4</xdr:row>
      <xdr:rowOff>9525</xdr:rowOff>
    </xdr:from>
    <xdr:to>
      <xdr:col>10</xdr:col>
      <xdr:colOff>287257</xdr:colOff>
      <xdr:row>9</xdr:row>
      <xdr:rowOff>66675</xdr:rowOff>
    </xdr:to>
    <xdr:pic>
      <xdr:nvPicPr>
        <xdr:cNvPr id="7" name="Picture 6">
          <a:extLst>
            <a:ext uri="{FF2B5EF4-FFF2-40B4-BE49-F238E27FC236}">
              <a16:creationId xmlns:a16="http://schemas.microsoft.com/office/drawing/2014/main" id="{E12EA012-5535-45E0-BB6C-5484FF9C78B9}"/>
            </a:ext>
          </a:extLst>
        </xdr:cNvPr>
        <xdr:cNvPicPr>
          <a:picLocks noChangeAspect="1"/>
        </xdr:cNvPicPr>
      </xdr:nvPicPr>
      <xdr:blipFill rotWithShape="1">
        <a:blip xmlns:r="http://schemas.openxmlformats.org/officeDocument/2006/relationships" r:embed="rId3"/>
        <a:srcRect l="17940" t="11381" r="47444" b="72824"/>
        <a:stretch/>
      </xdr:blipFill>
      <xdr:spPr>
        <a:xfrm>
          <a:off x="6562725" y="752475"/>
          <a:ext cx="2658982" cy="1009650"/>
        </a:xfrm>
        <a:prstGeom prst="rect">
          <a:avLst/>
        </a:prstGeom>
      </xdr:spPr>
    </xdr:pic>
    <xdr:clientData/>
  </xdr:twoCellAnchor>
  <xdr:twoCellAnchor editAs="oneCell">
    <xdr:from>
      <xdr:col>3</xdr:col>
      <xdr:colOff>234463</xdr:colOff>
      <xdr:row>4</xdr:row>
      <xdr:rowOff>7328</xdr:rowOff>
    </xdr:from>
    <xdr:to>
      <xdr:col>6</xdr:col>
      <xdr:colOff>520212</xdr:colOff>
      <xdr:row>17</xdr:row>
      <xdr:rowOff>21736</xdr:rowOff>
    </xdr:to>
    <xdr:pic>
      <xdr:nvPicPr>
        <xdr:cNvPr id="5" name="Picture 4">
          <a:extLst>
            <a:ext uri="{FF2B5EF4-FFF2-40B4-BE49-F238E27FC236}">
              <a16:creationId xmlns:a16="http://schemas.microsoft.com/office/drawing/2014/main" id="{4AD74B55-7FE1-1C07-D864-8D75EEBFA972}"/>
            </a:ext>
          </a:extLst>
        </xdr:cNvPr>
        <xdr:cNvPicPr>
          <a:picLocks noChangeAspect="1"/>
        </xdr:cNvPicPr>
      </xdr:nvPicPr>
      <xdr:blipFill>
        <a:blip xmlns:r="http://schemas.openxmlformats.org/officeDocument/2006/relationships" r:embed="rId4"/>
        <a:stretch>
          <a:fillRect/>
        </a:stretch>
      </xdr:blipFill>
      <xdr:spPr>
        <a:xfrm>
          <a:off x="3502271" y="754674"/>
          <a:ext cx="2725614" cy="2452075"/>
        </a:xfrm>
        <a:prstGeom prst="rect">
          <a:avLst/>
        </a:prstGeom>
      </xdr:spPr>
    </xdr:pic>
    <xdr:clientData/>
  </xdr:twoCellAnchor>
  <xdr:twoCellAnchor editAs="oneCell">
    <xdr:from>
      <xdr:col>10</xdr:col>
      <xdr:colOff>747365</xdr:colOff>
      <xdr:row>5</xdr:row>
      <xdr:rowOff>133350</xdr:rowOff>
    </xdr:from>
    <xdr:to>
      <xdr:col>15</xdr:col>
      <xdr:colOff>172297</xdr:colOff>
      <xdr:row>17</xdr:row>
      <xdr:rowOff>86236</xdr:rowOff>
    </xdr:to>
    <xdr:pic>
      <xdr:nvPicPr>
        <xdr:cNvPr id="8" name="Picture 7">
          <a:extLst>
            <a:ext uri="{FF2B5EF4-FFF2-40B4-BE49-F238E27FC236}">
              <a16:creationId xmlns:a16="http://schemas.microsoft.com/office/drawing/2014/main" id="{EF75D3AE-D9AA-CE11-E473-A28C0F42A2F4}"/>
            </a:ext>
          </a:extLst>
        </xdr:cNvPr>
        <xdr:cNvPicPr>
          <a:picLocks noChangeAspect="1"/>
        </xdr:cNvPicPr>
      </xdr:nvPicPr>
      <xdr:blipFill>
        <a:blip xmlns:r="http://schemas.openxmlformats.org/officeDocument/2006/relationships" r:embed="rId5"/>
        <a:stretch>
          <a:fillRect/>
        </a:stretch>
      </xdr:blipFill>
      <xdr:spPr>
        <a:xfrm>
          <a:off x="9681815" y="1066800"/>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9" name="Picture 8">
          <a:extLst>
            <a:ext uri="{FF2B5EF4-FFF2-40B4-BE49-F238E27FC236}">
              <a16:creationId xmlns:a16="http://schemas.microsoft.com/office/drawing/2014/main" id="{005B8BEC-E6F0-4D4A-B1A6-381B5D3E9AB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785447</xdr:colOff>
          <xdr:row>10</xdr:row>
          <xdr:rowOff>64477</xdr:rowOff>
        </xdr:from>
        <xdr:to>
          <xdr:col>10</xdr:col>
          <xdr:colOff>432289</xdr:colOff>
          <xdr:row>17</xdr:row>
          <xdr:rowOff>35390</xdr:rowOff>
        </xdr:to>
        <xdr:pic>
          <xdr:nvPicPr>
            <xdr:cNvPr id="3" name="Picture 2">
              <a:extLst>
                <a:ext uri="{FF2B5EF4-FFF2-40B4-BE49-F238E27FC236}">
                  <a16:creationId xmlns:a16="http://schemas.microsoft.com/office/drawing/2014/main" id="{1186F5DA-FFED-7F52-734A-AD2C5E5CE06B}"/>
                </a:ext>
              </a:extLst>
            </xdr:cNvPr>
            <xdr:cNvPicPr>
              <a:picLocks noChangeAspect="1" noChangeArrowheads="1"/>
              <a:extLst>
                <a:ext uri="{84589F7E-364E-4C9E-8A38-B11213B215E9}">
                  <a14:cameraTool cellRange="List_Values!$D$42:$E$47" spid="_x0000_s28203"/>
                </a:ext>
              </a:extLst>
            </xdr:cNvPicPr>
          </xdr:nvPicPr>
          <xdr:blipFill>
            <a:blip xmlns:r="http://schemas.openxmlformats.org/officeDocument/2006/relationships" r:embed="rId7"/>
            <a:srcRect/>
            <a:stretch>
              <a:fillRect/>
            </a:stretch>
          </xdr:blipFill>
          <xdr:spPr bwMode="auto">
            <a:xfrm>
              <a:off x="6493120" y="2116015"/>
              <a:ext cx="2899996" cy="1275106"/>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733425</xdr:colOff>
      <xdr:row>40</xdr:row>
      <xdr:rowOff>95251</xdr:rowOff>
    </xdr:from>
    <xdr:to>
      <xdr:col>17</xdr:col>
      <xdr:colOff>271381</xdr:colOff>
      <xdr:row>48</xdr:row>
      <xdr:rowOff>104776</xdr:rowOff>
    </xdr:to>
    <xdr:grpSp>
      <xdr:nvGrpSpPr>
        <xdr:cNvPr id="6" name="Group 5">
          <a:extLst>
            <a:ext uri="{FF2B5EF4-FFF2-40B4-BE49-F238E27FC236}">
              <a16:creationId xmlns:a16="http://schemas.microsoft.com/office/drawing/2014/main" id="{E0DFACC6-760D-45CA-8BBD-0CB2B1D70823}"/>
            </a:ext>
          </a:extLst>
        </xdr:cNvPr>
        <xdr:cNvGrpSpPr/>
      </xdr:nvGrpSpPr>
      <xdr:grpSpPr>
        <a:xfrm>
          <a:off x="8858250" y="7896226"/>
          <a:ext cx="6481681" cy="1457325"/>
          <a:chOff x="8867775" y="7839075"/>
          <a:chExt cx="6481681" cy="1466850"/>
        </a:xfrm>
      </xdr:grpSpPr>
      <xdr:grpSp>
        <xdr:nvGrpSpPr>
          <xdr:cNvPr id="10" name="Group 9">
            <a:extLst>
              <a:ext uri="{FF2B5EF4-FFF2-40B4-BE49-F238E27FC236}">
                <a16:creationId xmlns:a16="http://schemas.microsoft.com/office/drawing/2014/main" id="{43E3C361-D9E8-4BF9-52DD-B4FF8FBA00E7}"/>
              </a:ext>
            </a:extLst>
          </xdr:cNvPr>
          <xdr:cNvGrpSpPr/>
        </xdr:nvGrpSpPr>
        <xdr:grpSpPr>
          <a:xfrm>
            <a:off x="8867775" y="7839075"/>
            <a:ext cx="6481681" cy="1466850"/>
            <a:chOff x="10963275" y="7372350"/>
            <a:chExt cx="6481681" cy="1466850"/>
          </a:xfrm>
        </xdr:grpSpPr>
        <xdr:pic>
          <xdr:nvPicPr>
            <xdr:cNvPr id="17" name="Picture 16">
              <a:extLst>
                <a:ext uri="{FF2B5EF4-FFF2-40B4-BE49-F238E27FC236}">
                  <a16:creationId xmlns:a16="http://schemas.microsoft.com/office/drawing/2014/main" id="{6F116318-D034-8874-1E62-6E9A9C4E857C}"/>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50"/>
              <a:ext cx="6481681" cy="1466850"/>
            </a:xfrm>
            <a:prstGeom prst="rect">
              <a:avLst/>
            </a:prstGeom>
          </xdr:spPr>
        </xdr:pic>
        <xdr:sp macro="" textlink="">
          <xdr:nvSpPr>
            <xdr:cNvPr id="18" name="TextBox 17">
              <a:extLst>
                <a:ext uri="{FF2B5EF4-FFF2-40B4-BE49-F238E27FC236}">
                  <a16:creationId xmlns:a16="http://schemas.microsoft.com/office/drawing/2014/main" id="{C098B95E-2AB7-B6E8-D9F0-D32F1D905707}"/>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9" name="TextBox 18">
              <a:extLst>
                <a:ext uri="{FF2B5EF4-FFF2-40B4-BE49-F238E27FC236}">
                  <a16:creationId xmlns:a16="http://schemas.microsoft.com/office/drawing/2014/main" id="{BABD9B19-82A1-F201-3568-D672A7D1C964}"/>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20" name="TextBox 19">
              <a:extLst>
                <a:ext uri="{FF2B5EF4-FFF2-40B4-BE49-F238E27FC236}">
                  <a16:creationId xmlns:a16="http://schemas.microsoft.com/office/drawing/2014/main" id="{0DF0914B-7220-61F6-379F-978225B7B4A6}"/>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2" name="Picture 11">
                <a:extLst>
                  <a:ext uri="{FF2B5EF4-FFF2-40B4-BE49-F238E27FC236}">
                    <a16:creationId xmlns:a16="http://schemas.microsoft.com/office/drawing/2014/main" id="{A9DE5A6A-FA4E-ADA9-32F0-5FEFE4E352F3}"/>
                  </a:ext>
                </a:extLst>
              </xdr:cNvPr>
              <xdr:cNvPicPr>
                <a:picLocks noChangeAspect="1" noChangeArrowheads="1"/>
                <a:extLst>
                  <a:ext uri="{84589F7E-364E-4C9E-8A38-B11213B215E9}">
                    <a14:cameraTool cellRange="List_Values!$D$49" spid="_x0000_s28204"/>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3" name="Picture 12">
                <a:extLst>
                  <a:ext uri="{FF2B5EF4-FFF2-40B4-BE49-F238E27FC236}">
                    <a16:creationId xmlns:a16="http://schemas.microsoft.com/office/drawing/2014/main" id="{12F8807B-1568-BAD7-3BE2-2F8379E5EEB1}"/>
                  </a:ext>
                </a:extLst>
              </xdr:cNvPr>
              <xdr:cNvPicPr>
                <a:picLocks noChangeAspect="1" noChangeArrowheads="1"/>
                <a:extLst>
                  <a:ext uri="{84589F7E-364E-4C9E-8A38-B11213B215E9}">
                    <a14:cameraTool cellRange="List_Values!$D$50" spid="_x0000_s28205"/>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4" name="Picture 13">
                <a:extLst>
                  <a:ext uri="{FF2B5EF4-FFF2-40B4-BE49-F238E27FC236}">
                    <a16:creationId xmlns:a16="http://schemas.microsoft.com/office/drawing/2014/main" id="{1A75E7BC-0953-7CD6-D729-A67560C362EE}"/>
                  </a:ext>
                </a:extLst>
              </xdr:cNvPr>
              <xdr:cNvPicPr>
                <a:picLocks noChangeAspect="1" noChangeArrowheads="1"/>
                <a:extLst>
                  <a:ext uri="{84589F7E-364E-4C9E-8A38-B11213B215E9}">
                    <a14:cameraTool cellRange="List_Values!$G$50:$H$50" spid="_x0000_s28206"/>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5" name="Picture 14">
                <a:extLst>
                  <a:ext uri="{FF2B5EF4-FFF2-40B4-BE49-F238E27FC236}">
                    <a16:creationId xmlns:a16="http://schemas.microsoft.com/office/drawing/2014/main" id="{D9C95686-C1A5-6CA1-8C03-E736AC667E26}"/>
                  </a:ext>
                </a:extLst>
              </xdr:cNvPr>
              <xdr:cNvPicPr>
                <a:picLocks noChangeAspect="1" noChangeArrowheads="1"/>
                <a:extLst>
                  <a:ext uri="{84589F7E-364E-4C9E-8A38-B11213B215E9}">
                    <a14:cameraTool cellRange="List_Values!$G$50:$H$50" spid="_x0000_s28207"/>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C8AC86A0-0288-EC24-4C75-C04D91B5CA34}"/>
                  </a:ext>
                </a:extLst>
              </xdr:cNvPr>
              <xdr:cNvPicPr>
                <a:picLocks noChangeAspect="1" noChangeArrowheads="1"/>
                <a:extLst>
                  <a:ext uri="{84589F7E-364E-4C9E-8A38-B11213B215E9}">
                    <a14:cameraTool cellRange="List_Values!$G$49:$H$49" spid="_x0000_s28208"/>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8431" name="Picture 2">
              <a:extLst>
                <a:ext uri="{FF2B5EF4-FFF2-40B4-BE49-F238E27FC236}">
                  <a16:creationId xmlns:a16="http://schemas.microsoft.com/office/drawing/2014/main" id="{79EF7AC7-8D5E-A5AA-C1A5-0680AED1C0F2}"/>
                </a:ext>
              </a:extLst>
            </xdr:cNvPr>
            <xdr:cNvPicPr>
              <a:picLocks noChangeAspect="1" noChangeArrowheads="1"/>
              <a:extLst>
                <a:ext uri="{84589F7E-364E-4C9E-8A38-B11213B215E9}">
                  <a14:cameraTool cellRange="List_Values!$D$42:$E$47" spid="_x0000_s28209"/>
                </a:ext>
              </a:extLst>
            </xdr:cNvPicPr>
          </xdr:nvPicPr>
          <xdr:blipFill>
            <a:blip xmlns:r="http://schemas.openxmlformats.org/officeDocument/2006/relationships" r:embed="rId13"/>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8432" name="Picture 11">
              <a:extLst>
                <a:ext uri="{FF2B5EF4-FFF2-40B4-BE49-F238E27FC236}">
                  <a16:creationId xmlns:a16="http://schemas.microsoft.com/office/drawing/2014/main" id="{F34B7F6D-74E6-D265-B86E-BAD91B0AACFA}"/>
                </a:ext>
              </a:extLst>
            </xdr:cNvPr>
            <xdr:cNvPicPr>
              <a:picLocks noChangeAspect="1" noChangeArrowheads="1"/>
              <a:extLst>
                <a:ext uri="{84589F7E-364E-4C9E-8A38-B11213B215E9}">
                  <a14:cameraTool cellRange="List_Values!$D$49" spid="_x0000_s28210"/>
                </a:ext>
              </a:extLst>
            </xdr:cNvPicPr>
          </xdr:nvPicPr>
          <xdr:blipFill>
            <a:blip xmlns:r="http://schemas.openxmlformats.org/officeDocument/2006/relationships" r:embed="rId14"/>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8433" name="Picture 12">
              <a:extLst>
                <a:ext uri="{FF2B5EF4-FFF2-40B4-BE49-F238E27FC236}">
                  <a16:creationId xmlns:a16="http://schemas.microsoft.com/office/drawing/2014/main" id="{8732C0C2-F30E-F194-1B08-28F5C85329AA}"/>
                </a:ext>
              </a:extLst>
            </xdr:cNvPr>
            <xdr:cNvPicPr>
              <a:picLocks noChangeAspect="1" noChangeArrowheads="1"/>
              <a:extLst>
                <a:ext uri="{84589F7E-364E-4C9E-8A38-B11213B215E9}">
                  <a14:cameraTool cellRange="List_Values!$D$50" spid="_x0000_s28211"/>
                </a:ext>
              </a:extLst>
            </xdr:cNvPicPr>
          </xdr:nvPicPr>
          <xdr:blipFill>
            <a:blip xmlns:r="http://schemas.openxmlformats.org/officeDocument/2006/relationships" r:embed="rId15"/>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8434" name="Picture 13">
              <a:extLst>
                <a:ext uri="{FF2B5EF4-FFF2-40B4-BE49-F238E27FC236}">
                  <a16:creationId xmlns:a16="http://schemas.microsoft.com/office/drawing/2014/main" id="{2EC186F0-4FBA-E889-6447-6BC0903DDF73}"/>
                </a:ext>
              </a:extLst>
            </xdr:cNvPr>
            <xdr:cNvPicPr>
              <a:picLocks noChangeAspect="1" noChangeArrowheads="1"/>
              <a:extLst>
                <a:ext uri="{84589F7E-364E-4C9E-8A38-B11213B215E9}">
                  <a14:cameraTool cellRange="List_Values!$G$50:$H$50" spid="_x0000_s28212"/>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8435" name="Picture 14">
              <a:extLst>
                <a:ext uri="{FF2B5EF4-FFF2-40B4-BE49-F238E27FC236}">
                  <a16:creationId xmlns:a16="http://schemas.microsoft.com/office/drawing/2014/main" id="{B5452DB7-96B8-A311-26D1-98AB653A6BC6}"/>
                </a:ext>
              </a:extLst>
            </xdr:cNvPr>
            <xdr:cNvPicPr>
              <a:picLocks noChangeAspect="1" noChangeArrowheads="1"/>
              <a:extLst>
                <a:ext uri="{84589F7E-364E-4C9E-8A38-B11213B215E9}">
                  <a14:cameraTool cellRange="List_Values!$G$50:$H$50" spid="_x0000_s28213"/>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8436" name="Picture 15">
              <a:extLst>
                <a:ext uri="{FF2B5EF4-FFF2-40B4-BE49-F238E27FC236}">
                  <a16:creationId xmlns:a16="http://schemas.microsoft.com/office/drawing/2014/main" id="{88BFCB13-0392-2EF2-501F-57C6575A0F44}"/>
                </a:ext>
              </a:extLst>
            </xdr:cNvPr>
            <xdr:cNvPicPr>
              <a:picLocks noChangeAspect="1" noChangeArrowheads="1"/>
              <a:extLst>
                <a:ext uri="{84589F7E-364E-4C9E-8A38-B11213B215E9}">
                  <a14:cameraTool cellRange="List_Values!$G$49:$H$49" spid="_x0000_s28214"/>
                </a:ext>
              </a:extLst>
            </xdr:cNvPicPr>
          </xdr:nvPicPr>
          <xdr:blipFill>
            <a:blip xmlns:r="http://schemas.openxmlformats.org/officeDocument/2006/relationships" r:embed="rId16"/>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9187" name="Picture 2">
              <a:extLst>
                <a:ext uri="{FF2B5EF4-FFF2-40B4-BE49-F238E27FC236}">
                  <a16:creationId xmlns:a16="http://schemas.microsoft.com/office/drawing/2014/main" id="{517334A0-6BF9-6F1D-40C8-114EB4CC847D}"/>
                </a:ext>
              </a:extLst>
            </xdr:cNvPr>
            <xdr:cNvPicPr>
              <a:picLocks noChangeAspect="1" noChangeArrowheads="1"/>
              <a:extLst>
                <a:ext uri="{84589F7E-364E-4C9E-8A38-B11213B215E9}">
                  <a14:cameraTool cellRange="List_Values!$D$42:$E$47" spid="_x0000_s28215"/>
                </a:ext>
              </a:extLst>
            </xdr:cNvPicPr>
          </xdr:nvPicPr>
          <xdr:blipFill>
            <a:blip xmlns:r="http://schemas.openxmlformats.org/officeDocument/2006/relationships" r:embed="rId17"/>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9188" name="Picture 11">
              <a:extLst>
                <a:ext uri="{FF2B5EF4-FFF2-40B4-BE49-F238E27FC236}">
                  <a16:creationId xmlns:a16="http://schemas.microsoft.com/office/drawing/2014/main" id="{06089EED-C2F1-FAE2-4CEB-F45A793E3395}"/>
                </a:ext>
              </a:extLst>
            </xdr:cNvPr>
            <xdr:cNvPicPr>
              <a:picLocks noChangeAspect="1" noChangeArrowheads="1"/>
              <a:extLst>
                <a:ext uri="{84589F7E-364E-4C9E-8A38-B11213B215E9}">
                  <a14:cameraTool cellRange="List_Values!$D$49" spid="_x0000_s28216"/>
                </a:ext>
              </a:extLst>
            </xdr:cNvPicPr>
          </xdr:nvPicPr>
          <xdr:blipFill>
            <a:blip xmlns:r="http://schemas.openxmlformats.org/officeDocument/2006/relationships" r:embed="rId18"/>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9189" name="Picture 12">
              <a:extLst>
                <a:ext uri="{FF2B5EF4-FFF2-40B4-BE49-F238E27FC236}">
                  <a16:creationId xmlns:a16="http://schemas.microsoft.com/office/drawing/2014/main" id="{90F641B1-F8A3-EE7F-CB6A-8456168D5213}"/>
                </a:ext>
              </a:extLst>
            </xdr:cNvPr>
            <xdr:cNvPicPr>
              <a:picLocks noChangeAspect="1" noChangeArrowheads="1"/>
              <a:extLst>
                <a:ext uri="{84589F7E-364E-4C9E-8A38-B11213B215E9}">
                  <a14:cameraTool cellRange="List_Values!$D$50" spid="_x0000_s28217"/>
                </a:ext>
              </a:extLst>
            </xdr:cNvPicPr>
          </xdr:nvPicPr>
          <xdr:blipFill>
            <a:blip xmlns:r="http://schemas.openxmlformats.org/officeDocument/2006/relationships" r:embed="rId15"/>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9190" name="Picture 13">
              <a:extLst>
                <a:ext uri="{FF2B5EF4-FFF2-40B4-BE49-F238E27FC236}">
                  <a16:creationId xmlns:a16="http://schemas.microsoft.com/office/drawing/2014/main" id="{95A74938-12FE-1547-AE66-5FCF3D646C58}"/>
                </a:ext>
              </a:extLst>
            </xdr:cNvPr>
            <xdr:cNvPicPr>
              <a:picLocks noChangeAspect="1" noChangeArrowheads="1"/>
              <a:extLst>
                <a:ext uri="{84589F7E-364E-4C9E-8A38-B11213B215E9}">
                  <a14:cameraTool cellRange="List_Values!$G$50:$H$50" spid="_x0000_s28218"/>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9191" name="Picture 14">
              <a:extLst>
                <a:ext uri="{FF2B5EF4-FFF2-40B4-BE49-F238E27FC236}">
                  <a16:creationId xmlns:a16="http://schemas.microsoft.com/office/drawing/2014/main" id="{9210A01E-478F-AE9E-364E-C9A770E4935F}"/>
                </a:ext>
              </a:extLst>
            </xdr:cNvPr>
            <xdr:cNvPicPr>
              <a:picLocks noChangeAspect="1" noChangeArrowheads="1"/>
              <a:extLst>
                <a:ext uri="{84589F7E-364E-4C9E-8A38-B11213B215E9}">
                  <a14:cameraTool cellRange="List_Values!$G$50:$H$50" spid="_x0000_s28219"/>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9192" name="Picture 15">
              <a:extLst>
                <a:ext uri="{FF2B5EF4-FFF2-40B4-BE49-F238E27FC236}">
                  <a16:creationId xmlns:a16="http://schemas.microsoft.com/office/drawing/2014/main" id="{CD98DF48-ACEA-2387-5E21-C08741CEC412}"/>
                </a:ext>
              </a:extLst>
            </xdr:cNvPr>
            <xdr:cNvPicPr>
              <a:picLocks noChangeAspect="1" noChangeArrowheads="1"/>
              <a:extLst>
                <a:ext uri="{84589F7E-364E-4C9E-8A38-B11213B215E9}">
                  <a14:cameraTool cellRange="List_Values!$G$49:$H$49" spid="_x0000_s28220"/>
                </a:ext>
              </a:extLst>
            </xdr:cNvPicPr>
          </xdr:nvPicPr>
          <xdr:blipFill>
            <a:blip xmlns:r="http://schemas.openxmlformats.org/officeDocument/2006/relationships" r:embed="rId16"/>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9193" name="Picture 1001">
              <a:extLst>
                <a:ext uri="{FF2B5EF4-FFF2-40B4-BE49-F238E27FC236}">
                  <a16:creationId xmlns:a16="http://schemas.microsoft.com/office/drawing/2014/main" id="{CFDD3C7E-F86D-821B-F258-81CF9F5ABBCD}"/>
                </a:ext>
              </a:extLst>
            </xdr:cNvPr>
            <xdr:cNvPicPr>
              <a:picLocks noChangeAspect="1" noChangeArrowheads="1"/>
              <a:extLst>
                <a:ext uri="{84589F7E-364E-4C9E-8A38-B11213B215E9}">
                  <a14:cameraTool cellRange="List_Values!$D$42:$E$47" spid="_x0000_s28221"/>
                </a:ext>
              </a:extLst>
            </xdr:cNvPicPr>
          </xdr:nvPicPr>
          <xdr:blipFill>
            <a:blip xmlns:r="http://schemas.openxmlformats.org/officeDocument/2006/relationships" r:embed="rId17"/>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9194" name="Picture 1002">
              <a:extLst>
                <a:ext uri="{FF2B5EF4-FFF2-40B4-BE49-F238E27FC236}">
                  <a16:creationId xmlns:a16="http://schemas.microsoft.com/office/drawing/2014/main" id="{4170B5D1-A66E-1887-82CC-7542008EB783}"/>
                </a:ext>
              </a:extLst>
            </xdr:cNvPr>
            <xdr:cNvPicPr>
              <a:picLocks noChangeAspect="1" noChangeArrowheads="1"/>
              <a:extLst>
                <a:ext uri="{84589F7E-364E-4C9E-8A38-B11213B215E9}">
                  <a14:cameraTool cellRange="List_Values!$D$49" spid="_x0000_s28222"/>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9195" name="Picture 1003">
              <a:extLst>
                <a:ext uri="{FF2B5EF4-FFF2-40B4-BE49-F238E27FC236}">
                  <a16:creationId xmlns:a16="http://schemas.microsoft.com/office/drawing/2014/main" id="{62FA79DC-6ABE-971F-93B3-8D36F14632AF}"/>
                </a:ext>
              </a:extLst>
            </xdr:cNvPr>
            <xdr:cNvPicPr>
              <a:picLocks noChangeAspect="1" noChangeArrowheads="1"/>
              <a:extLst>
                <a:ext uri="{84589F7E-364E-4C9E-8A38-B11213B215E9}">
                  <a14:cameraTool cellRange="List_Values!$D$50" spid="_x0000_s28223"/>
                </a:ext>
              </a:extLst>
            </xdr:cNvPicPr>
          </xdr:nvPicPr>
          <xdr:blipFill>
            <a:blip xmlns:r="http://schemas.openxmlformats.org/officeDocument/2006/relationships" r:embed="rId19"/>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9196" name="Picture 1004">
              <a:extLst>
                <a:ext uri="{FF2B5EF4-FFF2-40B4-BE49-F238E27FC236}">
                  <a16:creationId xmlns:a16="http://schemas.microsoft.com/office/drawing/2014/main" id="{0CF7A8D0-9168-D7ED-969A-697FC6CDED4B}"/>
                </a:ext>
              </a:extLst>
            </xdr:cNvPr>
            <xdr:cNvPicPr>
              <a:picLocks noChangeAspect="1" noChangeArrowheads="1"/>
              <a:extLst>
                <a:ext uri="{84589F7E-364E-4C9E-8A38-B11213B215E9}">
                  <a14:cameraTool cellRange="List_Values!$G$50:$H$50" spid="_x0000_s28224"/>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9197" name="Picture 1005">
              <a:extLst>
                <a:ext uri="{FF2B5EF4-FFF2-40B4-BE49-F238E27FC236}">
                  <a16:creationId xmlns:a16="http://schemas.microsoft.com/office/drawing/2014/main" id="{36A5FA4D-E3A0-2AEF-1ED0-4716C559A12E}"/>
                </a:ext>
              </a:extLst>
            </xdr:cNvPr>
            <xdr:cNvPicPr>
              <a:picLocks noChangeAspect="1" noChangeArrowheads="1"/>
              <a:extLst>
                <a:ext uri="{84589F7E-364E-4C9E-8A38-B11213B215E9}">
                  <a14:cameraTool cellRange="List_Values!$G$50:$H$50" spid="_x0000_s28225"/>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9198" name="Picture 1006">
              <a:extLst>
                <a:ext uri="{FF2B5EF4-FFF2-40B4-BE49-F238E27FC236}">
                  <a16:creationId xmlns:a16="http://schemas.microsoft.com/office/drawing/2014/main" id="{EBB6BAC5-89C8-9AFC-28C3-E3FA175AA920}"/>
                </a:ext>
              </a:extLst>
            </xdr:cNvPr>
            <xdr:cNvPicPr>
              <a:picLocks noChangeAspect="1" noChangeArrowheads="1"/>
              <a:extLst>
                <a:ext uri="{84589F7E-364E-4C9E-8A38-B11213B215E9}">
                  <a14:cameraTool cellRange="List_Values!$G$49:$H$49" spid="_x0000_s28226"/>
                </a:ext>
              </a:extLst>
            </xdr:cNvPicPr>
          </xdr:nvPicPr>
          <xdr:blipFill>
            <a:blip xmlns:r="http://schemas.openxmlformats.org/officeDocument/2006/relationships" r:embed="rId16"/>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5</xdr:col>
      <xdr:colOff>152400</xdr:colOff>
      <xdr:row>18</xdr:row>
      <xdr:rowOff>57150</xdr:rowOff>
    </xdr:from>
    <xdr:to>
      <xdr:col>9</xdr:col>
      <xdr:colOff>179284</xdr:colOff>
      <xdr:row>23</xdr:row>
      <xdr:rowOff>152193</xdr:rowOff>
    </xdr:to>
    <xdr:pic>
      <xdr:nvPicPr>
        <xdr:cNvPr id="2" name="Picture 1">
          <a:extLst>
            <a:ext uri="{FF2B5EF4-FFF2-40B4-BE49-F238E27FC236}">
              <a16:creationId xmlns:a16="http://schemas.microsoft.com/office/drawing/2014/main" id="{D04930BF-B90E-4601-9266-359C4E3B5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72225" y="4943475"/>
          <a:ext cx="2770084" cy="1333293"/>
        </a:xfrm>
        <a:prstGeom prst="rect">
          <a:avLst/>
        </a:prstGeom>
      </xdr:spPr>
    </xdr:pic>
    <xdr:clientData/>
  </xdr:twoCellAnchor>
  <xdr:twoCellAnchor editAs="oneCell">
    <xdr:from>
      <xdr:col>5</xdr:col>
      <xdr:colOff>123825</xdr:colOff>
      <xdr:row>1</xdr:row>
      <xdr:rowOff>161925</xdr:rowOff>
    </xdr:from>
    <xdr:to>
      <xdr:col>9</xdr:col>
      <xdr:colOff>27099</xdr:colOff>
      <xdr:row>8</xdr:row>
      <xdr:rowOff>23258</xdr:rowOff>
    </xdr:to>
    <xdr:pic>
      <xdr:nvPicPr>
        <xdr:cNvPr id="3" name="Picture 2">
          <a:extLst>
            <a:ext uri="{FF2B5EF4-FFF2-40B4-BE49-F238E27FC236}">
              <a16:creationId xmlns:a16="http://schemas.microsoft.com/office/drawing/2014/main" id="{4CA998E9-A16F-419D-BB1C-B7DA6C77988C}"/>
            </a:ext>
          </a:extLst>
        </xdr:cNvPr>
        <xdr:cNvPicPr>
          <a:picLocks noChangeAspect="1"/>
        </xdr:cNvPicPr>
      </xdr:nvPicPr>
      <xdr:blipFill>
        <a:blip xmlns:r="http://schemas.openxmlformats.org/officeDocument/2006/relationships" r:embed="rId2"/>
        <a:stretch>
          <a:fillRect/>
        </a:stretch>
      </xdr:blipFill>
      <xdr:spPr>
        <a:xfrm>
          <a:off x="6343650" y="342900"/>
          <a:ext cx="2646474" cy="1594883"/>
        </a:xfrm>
        <a:prstGeom prst="rect">
          <a:avLst/>
        </a:prstGeom>
      </xdr:spPr>
    </xdr:pic>
    <xdr:clientData/>
  </xdr:twoCellAnchor>
  <xdr:twoCellAnchor editAs="oneCell">
    <xdr:from>
      <xdr:col>5</xdr:col>
      <xdr:colOff>142875</xdr:colOff>
      <xdr:row>10</xdr:row>
      <xdr:rowOff>28575</xdr:rowOff>
    </xdr:from>
    <xdr:to>
      <xdr:col>8</xdr:col>
      <xdr:colOff>646235</xdr:colOff>
      <xdr:row>15</xdr:row>
      <xdr:rowOff>209512</xdr:rowOff>
    </xdr:to>
    <xdr:pic>
      <xdr:nvPicPr>
        <xdr:cNvPr id="4" name="Picture 3">
          <a:extLst>
            <a:ext uri="{FF2B5EF4-FFF2-40B4-BE49-F238E27FC236}">
              <a16:creationId xmlns:a16="http://schemas.microsoft.com/office/drawing/2014/main" id="{AA40CAA4-1DF4-4E71-975E-D0B7174AFA87}"/>
            </a:ext>
          </a:extLst>
        </xdr:cNvPr>
        <xdr:cNvPicPr>
          <a:picLocks noChangeAspect="1"/>
        </xdr:cNvPicPr>
      </xdr:nvPicPr>
      <xdr:blipFill>
        <a:blip xmlns:r="http://schemas.openxmlformats.org/officeDocument/2006/relationships" r:embed="rId3"/>
        <a:stretch>
          <a:fillRect/>
        </a:stretch>
      </xdr:blipFill>
      <xdr:spPr>
        <a:xfrm>
          <a:off x="6362700" y="2438400"/>
          <a:ext cx="2560760" cy="1419187"/>
        </a:xfrm>
        <a:prstGeom prst="rect">
          <a:avLst/>
        </a:prstGeom>
      </xdr:spPr>
    </xdr:pic>
    <xdr:clientData/>
  </xdr:twoCellAnchor>
  <xdr:twoCellAnchor editAs="oneCell">
    <xdr:from>
      <xdr:col>5</xdr:col>
      <xdr:colOff>152400</xdr:colOff>
      <xdr:row>26</xdr:row>
      <xdr:rowOff>9525</xdr:rowOff>
    </xdr:from>
    <xdr:to>
      <xdr:col>9</xdr:col>
      <xdr:colOff>179284</xdr:colOff>
      <xdr:row>30</xdr:row>
      <xdr:rowOff>125736</xdr:rowOff>
    </xdr:to>
    <xdr:pic>
      <xdr:nvPicPr>
        <xdr:cNvPr id="5" name="Picture 4">
          <a:extLst>
            <a:ext uri="{FF2B5EF4-FFF2-40B4-BE49-F238E27FC236}">
              <a16:creationId xmlns:a16="http://schemas.microsoft.com/office/drawing/2014/main" id="{76CDA667-44B2-4A57-8E0F-3C4F6874B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72225" y="6381750"/>
          <a:ext cx="2770084" cy="1106811"/>
        </a:xfrm>
        <a:prstGeom prst="rect">
          <a:avLst/>
        </a:prstGeom>
      </xdr:spPr>
    </xdr:pic>
    <xdr:clientData/>
  </xdr:twoCellAnchor>
  <xdr:twoCellAnchor editAs="oneCell">
    <xdr:from>
      <xdr:col>5</xdr:col>
      <xdr:colOff>142875</xdr:colOff>
      <xdr:row>33</xdr:row>
      <xdr:rowOff>66675</xdr:rowOff>
    </xdr:from>
    <xdr:to>
      <xdr:col>9</xdr:col>
      <xdr:colOff>288019</xdr:colOff>
      <xdr:row>38</xdr:row>
      <xdr:rowOff>219400</xdr:rowOff>
    </xdr:to>
    <xdr:pic>
      <xdr:nvPicPr>
        <xdr:cNvPr id="6" name="Picture 5">
          <a:extLst>
            <a:ext uri="{FF2B5EF4-FFF2-40B4-BE49-F238E27FC236}">
              <a16:creationId xmlns:a16="http://schemas.microsoft.com/office/drawing/2014/main" id="{99B52DBD-A7CE-4735-8F9E-C96C348FD7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362700" y="8172450"/>
          <a:ext cx="2888344" cy="1390975"/>
        </a:xfrm>
        <a:prstGeom prst="rect">
          <a:avLst/>
        </a:prstGeom>
      </xdr:spPr>
    </xdr:pic>
    <xdr:clientData/>
  </xdr:twoCellAnchor>
  <xdr:twoCellAnchor editAs="oneCell">
    <xdr:from>
      <xdr:col>5</xdr:col>
      <xdr:colOff>123825</xdr:colOff>
      <xdr:row>41</xdr:row>
      <xdr:rowOff>19050</xdr:rowOff>
    </xdr:from>
    <xdr:to>
      <xdr:col>9</xdr:col>
      <xdr:colOff>286077</xdr:colOff>
      <xdr:row>46</xdr:row>
      <xdr:rowOff>200025</xdr:rowOff>
    </xdr:to>
    <xdr:pic>
      <xdr:nvPicPr>
        <xdr:cNvPr id="7" name="Picture 6">
          <a:extLst>
            <a:ext uri="{FF2B5EF4-FFF2-40B4-BE49-F238E27FC236}">
              <a16:creationId xmlns:a16="http://schemas.microsoft.com/office/drawing/2014/main" id="{CE4A64E5-7650-4454-A194-D2825AF7C3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343650" y="10106025"/>
          <a:ext cx="2905452" cy="14192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139016-7D01-4D6C-A755-FA9FC0F21499}" name="Table1" displayName="Table1" ref="A23:S47" totalsRowCount="1" headerRowDxfId="541" dataDxfId="539" totalsRowDxfId="537" headerRowBorderDxfId="540" tableBorderDxfId="538" totalsRowBorderDxfId="536">
  <autoFilter ref="A23:S46" xr:uid="{4F139016-7D01-4D6C-A755-FA9FC0F2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E8CF264-7BF4-42C1-AA04-67BE6262A852}" name="Fachada/Fase" dataDxfId="535" totalsRowDxfId="534"/>
    <tableColumn id="2" xr3:uid="{35CFCFA7-4202-4B17-A044-83B52234E55E}" name="Posición" dataDxfId="533" totalsRowDxfId="532"/>
    <tableColumn id="3" xr3:uid="{CE0E28A8-C364-44EC-A79A-550F103E028F}" name="Cantidad_x000a_Q [pcs]" dataDxfId="531" totalsRowDxfId="530"/>
    <tableColumn id="4" xr3:uid="{586C940A-6128-4F5A-A779-15EE5A4D58CF}" name="Longitud_x000a_L [mm]" dataDxfId="529" totalsRowDxfId="528"/>
    <tableColumn id="5" xr3:uid="{C4F8F1B9-5A38-413B-BE96-748EE95B1879}" name="Espesor_x000a_T [mm]" dataDxfId="527" totalsRowDxfId="526"/>
    <tableColumn id="6" xr3:uid="{4FB36592-EFCE-45DE-B94B-500D40BC2B85}" name="Módulo_x000a_M [mm]" dataDxfId="525" totalsRowDxfId="524"/>
    <tableColumn id="7" xr3:uid="{3A054629-1CC2-4F57-9427-DC848AFE7AF0}" name="Tipo de panel" dataDxfId="523" totalsRowDxfId="522"/>
    <tableColumn id="8" xr3:uid="{2370F7F8-D897-46E8-A853-A6DDEDA4A33D}" name="Tipo de núcleo" dataDxfId="521" totalsRowDxfId="520"/>
    <tableColumn id="9" xr3:uid="{83DD4695-7ED3-4EC0-AAF4-418531A0E8FB}" name="Espesor_x000a_(lado A) [mm]" dataDxfId="519" totalsRowDxfId="518"/>
    <tableColumn id="10" xr3:uid="{382CF4B0-3466-41CF-8272-6F747EBCCFA5}" name="Tipo de cobertura_x000a_(lado A)" dataDxfId="517" totalsRowDxfId="516"/>
    <tableColumn id="11" xr3:uid="{41C7E862-8ABA-4BAD-BF2D-B11DAABB131A}" name="Color_x000a_(lado A)" dataDxfId="515" totalsRowDxfId="514"/>
    <tableColumn id="12" xr3:uid="{B7DC16EB-662E-4F6F-A19D-84E09111BF24}" name="Tipo de perfil_x000a_(lado A)" dataDxfId="513" totalsRowDxfId="512"/>
    <tableColumn id="13" xr3:uid="{73DA3473-47BB-43B1-A4B5-2722C79D72D3}" name="Espesor_x000a_(lado B) [mm]" dataDxfId="511" totalsRowDxfId="510"/>
    <tableColumn id="14" xr3:uid="{4BCFB6EC-33D7-443D-B0C3-269FF8DE8E9F}" name="Tipo de cubrición _x000a_(lado B)" dataDxfId="509" totalsRowDxfId="508"/>
    <tableColumn id="15" xr3:uid="{7FEADF47-C326-4F41-81C1-4C015878057A}" name="Color_x000a_(lado B)" dataDxfId="507" totalsRowDxfId="506"/>
    <tableColumn id="16" xr3:uid="{9FFBE569-431C-4F26-B97C-93B670363ADD}" name="Tipo de perfil_x000a_(lado B)" dataDxfId="505" totalsRowDxfId="504"/>
    <tableColumn id="17" xr3:uid="{B576742D-FF3C-483D-A0E0-8916EED933E6}" name="Notas" totalsRowLabel="Total [m2]" dataDxfId="503" totalsRowDxfId="502"/>
    <tableColumn id="18" xr3:uid="{154E5888-2910-4B66-904F-5E7B04AD0F4C}" name="Total_x000a_Q×L×M [m2]" totalsRowFunction="sum" dataDxfId="501" totalsRowDxfId="500">
      <calculatedColumnFormula>C24*D24/1000*F24/1000</calculatedColumnFormula>
    </tableColumn>
    <tableColumn id="19" xr3:uid="{B96C915A-A28F-40DB-8530-C48F6451F6A6}" name="Prioridad" dataDxfId="499" totalsRowDxfId="4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17A978-52DD-495A-BFE3-80110CAE5F3E}" name="Table2" displayName="Table2" ref="A23:V34" totalsRowCount="1" headerRowDxfId="466" dataDxfId="464" totalsRowDxfId="462" headerRowBorderDxfId="465" tableBorderDxfId="463">
  <autoFilter ref="A23:V33" xr:uid="{2C17A978-52DD-495A-BFE3-80110CAE5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27D965B5-614F-4501-8D29-890E1A33E24F}" name="Fachada/Fase" dataDxfId="461" totalsRowDxfId="460"/>
    <tableColumn id="2" xr3:uid="{7873B730-04EF-4B11-9B66-DE1DFC794501}" name="Posición" dataDxfId="459" totalsRowDxfId="458"/>
    <tableColumn id="3" xr3:uid="{3560331A-81D5-45B9-8484-827719CBD92D}" name="Cantidad_x000a_Q [pcs]" dataDxfId="457" totalsRowDxfId="456"/>
    <tableColumn id="4" xr3:uid="{AF910BD4-ECCA-45E5-B77B-F9B1CC7E0D16}" name="A [mm]" dataDxfId="455" totalsRowDxfId="454"/>
    <tableColumn id="5" xr3:uid="{32CBF793-DC36-40B0-BFF9-8808AA20149F}" name="B [mm]" dataDxfId="453" totalsRowDxfId="452"/>
    <tableColumn id="6" xr3:uid="{8BE24C1D-04F7-4FDC-853C-943372BF6D24}" name="Ángulo_x000a_[°]" dataDxfId="451" totalsRowDxfId="450"/>
    <tableColumn id="7" xr3:uid="{5CBD746A-C963-4EBE-B68F-DD3268C6CFC3}" name="Dimensión_x000a_L=A+B [mm]" dataDxfId="449" totalsRowDxfId="448">
      <calculatedColumnFormula>D24+E24</calculatedColumnFormula>
    </tableColumn>
    <tableColumn id="8" xr3:uid="{C67437C7-39C9-44E2-B303-98C1525AD571}" name="Espesor_x000a_T [mm]" dataDxfId="447" totalsRowDxfId="446"/>
    <tableColumn id="9" xr3:uid="{C420698B-C018-458C-BE20-C30F90AA4E73}" name="Módulo_x000a_M [mm]" dataDxfId="445" totalsRowDxfId="444"/>
    <tableColumn id="10" xr3:uid="{E3752C1F-1D9B-4271-8C52-E173DA8D8EBB}" name="Tipo de panel" dataDxfId="443" totalsRowDxfId="442"/>
    <tableColumn id="11" xr3:uid="{123ADC04-D4C3-4992-B0B4-302D12F4ED71}" name="Tipo de núcleo" dataDxfId="441" totalsRowDxfId="440"/>
    <tableColumn id="12" xr3:uid="{D93C3208-BD6D-4CC9-B970-98DA7483A44B}" name="Espesor_x000a_(lado A) [mm]" dataDxfId="439" totalsRowDxfId="438"/>
    <tableColumn id="13" xr3:uid="{889DE5D6-0BBE-4574-8498-4A60BB3AFD70}" name="Tipo de cobertura_x000a_(lado A)" dataDxfId="437" totalsRowDxfId="436"/>
    <tableColumn id="14" xr3:uid="{CDF6F01F-B30D-4044-A429-3CD44EA05056}" name="Color_x000a_(lado A)" dataDxfId="435" totalsRowDxfId="434"/>
    <tableColumn id="15" xr3:uid="{A515F9C8-8475-4453-BC7E-455479A0AB6E}" name="Tipo de perfil_x000a_(lado A)" dataDxfId="433" totalsRowDxfId="432"/>
    <tableColumn id="16" xr3:uid="{13D619F8-7107-4A52-BC13-71A262A10E2D}" name="Espesor_x000a_(lado B) [mm]" dataDxfId="431" totalsRowDxfId="430"/>
    <tableColumn id="17" xr3:uid="{08223D8A-8358-4197-9B80-EB7F709C7E11}" name="Tipo de cubrición _x000a_(lado B)" dataDxfId="429" totalsRowDxfId="428"/>
    <tableColumn id="18" xr3:uid="{3AA8E3BB-695F-4C4D-B5EB-DE592AA1CE0B}" name="Color_x000a_(lado B)" dataDxfId="427" totalsRowDxfId="426"/>
    <tableColumn id="19" xr3:uid="{C83A589C-1940-4611-8AFF-A0D39FD0B3D3}" name="Tipo de perfil_x000a_(lado B)" dataDxfId="425" totalsRowDxfId="424"/>
    <tableColumn id="20" xr3:uid="{34D341D3-D809-4197-8DEE-FA55B6611272}" name="Notas" totalsRowLabel="Total [m2]" dataDxfId="423" totalsRowDxfId="422"/>
    <tableColumn id="21" xr3:uid="{04573AE8-ECBB-4822-B3E7-06CF98AD4391}" name="Total_x000a_Q×L×M [m2]" totalsRowFunction="sum" dataDxfId="421" totalsRowDxfId="420">
      <calculatedColumnFormula>C24*G24/1000*I24/1000</calculatedColumnFormula>
    </tableColumn>
    <tableColumn id="22" xr3:uid="{0545AC59-43AC-47F9-A8FD-A97D23F0C2C1}" name="Prioridad" dataDxfId="419" totalsRowDxfId="41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07B087-A99C-438F-A888-18652E0704D6}" name="Table3" displayName="Table3" ref="A23:X34" totalsRowCount="1" headerRowDxfId="387" dataDxfId="385" totalsRowDxfId="383" headerRowBorderDxfId="386" tableBorderDxfId="384">
  <autoFilter ref="A23:X33" xr:uid="{2507B087-A99C-438F-A888-18652E070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60C5C050-994A-4D7D-9065-A37C3AB9A3DB}" name="Fachada/Fase" dataDxfId="382" totalsRowDxfId="381"/>
    <tableColumn id="2" xr3:uid="{1D1F8AE2-1D2F-417C-99A5-CC7E6DD57A45}" name="Posición" dataDxfId="380" totalsRowDxfId="379"/>
    <tableColumn id="3" xr3:uid="{754C2A6D-1410-4F53-BD07-39D39C563B5B}" name="Cantidad_x000a_Q [pcs]" dataDxfId="378" totalsRowDxfId="377"/>
    <tableColumn id="4" xr3:uid="{D7183F2F-9734-4FB8-A825-E5A9B84037FE}" name="A [mm]" dataDxfId="376" totalsRowDxfId="375"/>
    <tableColumn id="5" xr3:uid="{86E899FD-4403-47BC-8C25-DDB40B692850}" name="B [mm]" dataDxfId="374" totalsRowDxfId="373"/>
    <tableColumn id="6" xr3:uid="{B4412B5E-8184-457B-81EF-5EF8AA0D764B}" name="C [mm]" dataDxfId="372" totalsRowDxfId="371"/>
    <tableColumn id="7" xr3:uid="{D98DA0F3-3E84-4D44-B700-37A428E74E04}" name="Ángulo_x000a_a [°]" dataDxfId="370" totalsRowDxfId="369"/>
    <tableColumn id="8" xr3:uid="{8FFEBA9B-39DF-4D9B-96B2-A05BBB44DB9D}" name="Ángulo_x000a_c [°]" dataDxfId="368" totalsRowDxfId="367"/>
    <tableColumn id="9" xr3:uid="{9D200C25-CE6C-417F-A6CE-8A79F7476CF7}" name="Longitud_x000a_L=A+B+C [mm]" dataDxfId="366" totalsRowDxfId="365">
      <calculatedColumnFormula>D24+E24+F24</calculatedColumnFormula>
    </tableColumn>
    <tableColumn id="10" xr3:uid="{D11D6CC8-6D9A-41CB-AC74-7C96085627CE}" name="Espesor_x000a_T [mm]" dataDxfId="364" totalsRowDxfId="363"/>
    <tableColumn id="11" xr3:uid="{11114EC3-1B94-47BC-9226-E8F7611CC8CD}" name="Módulo_x000a_M [mm]" dataDxfId="362" totalsRowDxfId="361"/>
    <tableColumn id="12" xr3:uid="{5A6E47B1-C05D-4DA5-B7F4-286C38151A9A}" name="Tipo de panel" dataDxfId="360" totalsRowDxfId="359"/>
    <tableColumn id="13" xr3:uid="{154CC220-25F1-4B8D-A315-D1F495E17257}" name="Tipo de núcleo" dataDxfId="358" totalsRowDxfId="357"/>
    <tableColumn id="14" xr3:uid="{BA0E1E42-5EC8-43AE-81B7-3A97FB3F0A92}" name="Espesor_x000a_(lado A) [mm]" dataDxfId="356" totalsRowDxfId="355"/>
    <tableColumn id="15" xr3:uid="{B33887AF-65E3-496E-83FC-B174E7179D0D}" name="Tipo de cobertura_x000a_(lado A)" dataDxfId="354" totalsRowDxfId="353"/>
    <tableColumn id="16" xr3:uid="{4878DAEB-09EB-4723-8D85-BEAE8F13AC0A}" name="Color_x000a_(lado A)" dataDxfId="352" totalsRowDxfId="351"/>
    <tableColumn id="17" xr3:uid="{8353F4D5-0A1E-468A-9003-EB7235C3017B}" name="Tipo de perfil_x000a_(lado A)" dataDxfId="350" totalsRowDxfId="349"/>
    <tableColumn id="18" xr3:uid="{BBDE6B01-5DAE-4A5A-9999-E2C8A693F075}" name="Espesor_x000a_(lado B) [mm]" dataDxfId="348" totalsRowDxfId="347"/>
    <tableColumn id="19" xr3:uid="{12374765-5B8E-4D5F-9859-D5FC04636A9D}" name="Tipo de cubrición _x000a_(lado B)" dataDxfId="346" totalsRowDxfId="345"/>
    <tableColumn id="20" xr3:uid="{6927A20C-4580-4454-907E-71A7FB70EB5F}" name="Color_x000a_(lado B)" dataDxfId="344" totalsRowDxfId="343"/>
    <tableColumn id="21" xr3:uid="{5F62A0F2-21A9-4D06-916F-DC5C76DF23E2}" name="Tipo de perfil_x000a_(lado B)" dataDxfId="342" totalsRowDxfId="341"/>
    <tableColumn id="22" xr3:uid="{CFAEDB25-3FFF-4FC7-B743-037E43F5BD61}" name="Notas" totalsRowLabel="Total [m2]" dataDxfId="340" totalsRowDxfId="339"/>
    <tableColumn id="23" xr3:uid="{BEFEA0C4-D9AF-4E4B-98BE-CDE5279EC6EE}" name="Total_x000a_Q×L×M [m2]" totalsRowFunction="sum" dataDxfId="338" totalsRowDxfId="337">
      <calculatedColumnFormula>C24*I24/1000*K24/1000</calculatedColumnFormula>
    </tableColumn>
    <tableColumn id="24" xr3:uid="{0C337A8F-C818-4C4F-A88C-9B7F14601973}" name="Prioridad" dataDxfId="336" totalsRowDxfId="33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206C8A1-3FA4-4305-B685-BAB2767C8AEE}" name="Table4" displayName="Table4" ref="A23:W34" totalsRowCount="1" headerRowDxfId="302" dataDxfId="300" totalsRowDxfId="298" headerRowBorderDxfId="301" tableBorderDxfId="299">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CB38CBDF-B023-4516-9CCE-DCE0804CCAEA}" name="Fachada/Fase" dataDxfId="297" totalsRowDxfId="296"/>
    <tableColumn id="2" xr3:uid="{7BF006FC-95A9-4B0C-BB59-34376B1E7B9F}" name="Posición" dataDxfId="295" totalsRowDxfId="294"/>
    <tableColumn id="3" xr3:uid="{144BD673-93BA-4445-84A3-742F273471C3}" name="Cantidad_x000a_Q [pcs]" dataDxfId="293" totalsRowDxfId="292"/>
    <tableColumn id="4" xr3:uid="{5C34D670-EEF9-4F5F-A4FD-84DAE009C7A9}" name="A [mm]" dataDxfId="291" totalsRowDxfId="290"/>
    <tableColumn id="5" xr3:uid="{23DC54B7-3B42-40B6-90C9-5EEA10D55981}" name="B [mm]" dataDxfId="289" totalsRowDxfId="288"/>
    <tableColumn id="6" xr3:uid="{FC3E9D10-6A8C-4242-997B-AECE1D7B3EF2}" name="Dimensión_x000a_A+B [mm]" dataDxfId="287" totalsRowDxfId="286">
      <calculatedColumnFormula>D24+E24</calculatedColumnFormula>
    </tableColumn>
    <tableColumn id="7" xr3:uid="{CBC2D980-B86B-4DC2-BED5-3ECC949CC463}" name="Ángulo_x000a_[°]" dataDxfId="285" totalsRowDxfId="284"/>
    <tableColumn id="8" xr3:uid="{2BBA7436-98CE-4E56-85C6-F956CDA991DA}" name="Longitud_x000a_L [mm]" dataDxfId="283" totalsRowDxfId="282"/>
    <tableColumn id="9" xr3:uid="{0049F575-EC8D-4EC0-BE3E-8F93F387528A}" name="Espesor_x000a_T [mm]" dataDxfId="281" totalsRowDxfId="280"/>
    <tableColumn id="10" xr3:uid="{9E03AEF5-23C4-4D48-809A-1AEBF29A33A7}" name="Módulo_x000a_M [mm]" dataDxfId="279" totalsRowDxfId="278"/>
    <tableColumn id="11" xr3:uid="{9FF8FAAB-05D7-4E36-872B-784789EED0F3}" name="Tipo de panel" dataDxfId="277" totalsRowDxfId="276"/>
    <tableColumn id="12" xr3:uid="{CCCF10DA-A7A4-492D-BBFE-DEFB51F77810}" name="Tipo de núcleo" dataDxfId="275" totalsRowDxfId="274"/>
    <tableColumn id="13" xr3:uid="{BF56825D-6193-4E0D-BED0-63FA5CA351A4}" name="Espesor_x000a_(lado A) [mm]" dataDxfId="273" totalsRowDxfId="272"/>
    <tableColumn id="14" xr3:uid="{AC0E8C39-0CCB-4B26-946B-8BDC9392F9C4}" name="Tipo de cobertura_x000a_(lado A)" dataDxfId="271" totalsRowDxfId="270"/>
    <tableColumn id="15" xr3:uid="{6561BD22-12AA-441F-95FB-68D574FB766F}" name="Color_x000a_(lado A)" dataDxfId="269" totalsRowDxfId="268"/>
    <tableColumn id="16" xr3:uid="{C8DB97AC-8C18-416A-BE1C-295B4B9AC9CC}" name="Tipo de perfil_x000a_(lado A)" dataDxfId="267" totalsRowDxfId="266"/>
    <tableColumn id="17" xr3:uid="{1FB864E2-71E3-4CC8-BA43-0895A923C186}" name="Espesor_x000a_(lado B) [mm]" dataDxfId="265" totalsRowDxfId="264"/>
    <tableColumn id="18" xr3:uid="{783B6848-E2AE-4A19-A515-EBA6D596B454}" name="Tipo de cubrición _x000a_(lado B)" dataDxfId="263" totalsRowDxfId="262"/>
    <tableColumn id="19" xr3:uid="{5B5C1A73-911F-4B04-AFF4-FFE573179FD0}" name="Color_x000a_(lado B)" dataDxfId="261" totalsRowDxfId="260"/>
    <tableColumn id="20" xr3:uid="{42B515E7-EEA5-45F7-BF24-E31412722B85}" name="Tipo de perfil_x000a_(lado B)" dataDxfId="259" totalsRowDxfId="258"/>
    <tableColumn id="21" xr3:uid="{E1D5FF62-D6CD-48CA-9F69-61F7535AE8FA}" name="Notas" totalsRowLabel="Total [m2]" dataDxfId="257" totalsRowDxfId="256"/>
    <tableColumn id="22" xr3:uid="{999DB76C-E3BD-4EBC-BDD9-EEB7496FEF38}" name="Total_x000a_Q×L×M [m2]" totalsRowFunction="sum" dataDxfId="255" totalsRowDxfId="254">
      <calculatedColumnFormula>C24*H24/1000*J24/1000</calculatedColumnFormula>
    </tableColumn>
    <tableColumn id="23" xr3:uid="{5AAB5E49-BAE1-40F1-84D8-2001699FAFDA}" name="Prioridad" dataDxfId="253" totalsRowDxfId="25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32FEFE-6C61-4BF5-BF5B-E12928B2943A}" name="Table48" displayName="Table48" ref="A23:W34" totalsRowCount="1" headerRowDxfId="216" dataDxfId="214" totalsRowDxfId="212" headerRowBorderDxfId="215" tableBorderDxfId="213">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8E33CDE-964D-44BF-9C34-3D48F6707512}" name="Fachada/Fase" dataDxfId="211" totalsRowDxfId="210"/>
    <tableColumn id="2" xr3:uid="{C0FF0D3B-B15A-4DC4-9848-47C127B3DB87}" name="Posición" dataDxfId="209" totalsRowDxfId="208"/>
    <tableColumn id="3" xr3:uid="{50E126EB-A32F-4D31-8AB6-EA040C2F3B54}" name="Cantidad_x000a_Q [pcs]" dataDxfId="207" totalsRowDxfId="206"/>
    <tableColumn id="4" xr3:uid="{28B0868F-C921-4CD2-9C05-17A6D6D49F74}" name="A [mm]" dataDxfId="205" totalsRowDxfId="204"/>
    <tableColumn id="5" xr3:uid="{F785B4FF-2FB4-46FC-B068-99D388E37782}" name="B [mm]" dataDxfId="203" totalsRowDxfId="202"/>
    <tableColumn id="6" xr3:uid="{7A249C3F-7A1C-4058-8395-018FFDD7726A}" name="Dimensión_x000a_A+B [mm]" dataDxfId="201" totalsRowDxfId="200">
      <calculatedColumnFormula>D24+E24</calculatedColumnFormula>
    </tableColumn>
    <tableColumn id="7" xr3:uid="{568C61BD-D9CA-4C14-9442-CA557641C3FB}" name="Ángulo_x000a_[°]" dataDxfId="199" totalsRowDxfId="198"/>
    <tableColumn id="8" xr3:uid="{F25EF52F-B300-4001-B5B2-44516F434870}" name="Longitud_x000a_L [mm]" dataDxfId="197" totalsRowDxfId="196"/>
    <tableColumn id="9" xr3:uid="{73C41D59-DE74-4315-96CE-DC96662619D6}" name="Espesor_x000a_T [mm]" dataDxfId="195" totalsRowDxfId="194"/>
    <tableColumn id="10" xr3:uid="{613FC38A-8919-4454-ABDC-ABB3EA1CE58D}" name="Módulo_x000a_M [mm]" dataDxfId="193" totalsRowDxfId="192"/>
    <tableColumn id="11" xr3:uid="{F8F86200-EF2A-4192-9096-4F95E068BE99}" name="Tipo de panel" dataDxfId="191" totalsRowDxfId="190"/>
    <tableColumn id="12" xr3:uid="{B973C435-7660-429F-B9E4-079628BBC8C0}" name="Tipo de núcleo" dataDxfId="189" totalsRowDxfId="188"/>
    <tableColumn id="13" xr3:uid="{688D9597-0D62-45B9-8441-7C39635F8F5E}" name="Espesor_x000a_(lado A) [mm]" dataDxfId="187" totalsRowDxfId="186"/>
    <tableColumn id="14" xr3:uid="{A5F3989C-6360-4D1D-A909-22E9F8089196}" name="Tipo de cobertura_x000a_(lado A)" dataDxfId="185" totalsRowDxfId="184"/>
    <tableColumn id="15" xr3:uid="{7F6B142A-69CF-4252-B1E5-9D35D53188DA}" name="Color_x000a_(lado A)" dataDxfId="183" totalsRowDxfId="182"/>
    <tableColumn id="16" xr3:uid="{E4E0869D-EEED-474D-BE61-9BEC8A96E076}" name="Tipo de perfil_x000a_(lado A)" dataDxfId="181" totalsRowDxfId="180"/>
    <tableColumn id="17" xr3:uid="{68E346CF-A2F7-4B33-9832-847348389D03}" name="Espesor_x000a_(lado B) [mm]" dataDxfId="179" totalsRowDxfId="178"/>
    <tableColumn id="18" xr3:uid="{E843AAB7-6BDE-4264-A323-C22AAEF57720}" name="Tipo de cubrición _x000a_(lado B)" dataDxfId="177" totalsRowDxfId="176"/>
    <tableColumn id="19" xr3:uid="{52F52D61-E9E7-4755-B035-7626375CDC34}" name="Color_x000a_(lado B)" dataDxfId="175" totalsRowDxfId="174"/>
    <tableColumn id="20" xr3:uid="{CCD4A2C1-A84E-4F59-96ED-75972F66C710}" name="Tipo de perfil_x000a_(lado B)" dataDxfId="173" totalsRowDxfId="172"/>
    <tableColumn id="21" xr3:uid="{39707367-3F0C-4E05-A69A-6AD60019C291}" name="Notas" totalsRowLabel="Total [m2]" dataDxfId="171" totalsRowDxfId="170"/>
    <tableColumn id="22" xr3:uid="{D096B6C9-E209-4893-A7D0-B7ACAB2C44A3}" name="Total_x000a_Q×L×M [m2]" totalsRowFunction="sum" dataDxfId="169" totalsRowDxfId="168">
      <calculatedColumnFormula>C24*H24/1000*J24/1000</calculatedColumnFormula>
    </tableColumn>
    <tableColumn id="23" xr3:uid="{125F56FE-8010-44D2-9F8C-A0EAEC14CFF6}" name="Prioridad" dataDxfId="167" totalsRowDxfId="16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344FDB-557E-422B-B999-3A36CEDEBD8A}" name="Table5" displayName="Table5" ref="A23:W34" totalsRowCount="1" headerRowDxfId="136" dataDxfId="134" totalsRowDxfId="132" headerRowBorderDxfId="135" tableBorderDxfId="133">
  <autoFilter ref="A23:W33" xr:uid="{3C344FDB-557E-422B-B999-3A36CEDEB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E21214B7-32E9-455F-A84E-6CC191529108}" name="Fachada/Fase" dataDxfId="131" totalsRowDxfId="130"/>
    <tableColumn id="2" xr3:uid="{414E04E1-95A1-4376-894F-43EF368AA0CC}" name="Posición" dataDxfId="129" totalsRowDxfId="128"/>
    <tableColumn id="3" xr3:uid="{E7833184-7D64-4C93-BD53-54F90A62C7AC}" name="Cantidad_x000a_Q [pcs]" dataDxfId="127" totalsRowDxfId="126"/>
    <tableColumn id="4" xr3:uid="{10970EB0-8706-4E53-8CA6-D1B81F1C1C0B}" name="A [mm]" dataDxfId="125" totalsRowDxfId="124"/>
    <tableColumn id="5" xr3:uid="{5E311371-F710-4D29-9AC5-847BF53F00B4}" name="B [mm]" dataDxfId="123" totalsRowDxfId="122"/>
    <tableColumn id="6" xr3:uid="{6AC844A3-7219-48FB-899B-C2A36C936FF3}" name="Dimensión_x000a_A+B [mm]" dataDxfId="121" totalsRowDxfId="120">
      <calculatedColumnFormula>D24+E24</calculatedColumnFormula>
    </tableColumn>
    <tableColumn id="7" xr3:uid="{D6D57AA4-BABE-4654-8098-42173355E834}" name="Ángulo_x000a_[°]" dataDxfId="119" totalsRowDxfId="118"/>
    <tableColumn id="8" xr3:uid="{1CB59856-11AA-49CD-94D8-D4E88CC4B925}" name="Longitud_x000a_L [mm]" dataDxfId="117" totalsRowDxfId="116"/>
    <tableColumn id="9" xr3:uid="{6F0A46B4-D219-4E85-928D-ECC55754C441}" name="Espesor_x000a_T [mm]" dataDxfId="115" totalsRowDxfId="114"/>
    <tableColumn id="10" xr3:uid="{892349F1-B421-4857-81F9-3373E3D0D60C}" name="Módulo_x000a_M [mm]" dataDxfId="113" totalsRowDxfId="112"/>
    <tableColumn id="11" xr3:uid="{CEE97438-8AC2-405E-9DBA-A12FE420C113}" name="Tipo de panel" dataDxfId="111" totalsRowDxfId="110"/>
    <tableColumn id="12" xr3:uid="{AC614D02-4731-40C2-8E14-3F43941C33F6}" name="Tipo de núcleo" dataDxfId="109" totalsRowDxfId="108"/>
    <tableColumn id="13" xr3:uid="{4EE33101-2235-4F07-963F-04613BD088E0}" name="Espesor_x000a_(lado A) [mm]" dataDxfId="107" totalsRowDxfId="106"/>
    <tableColumn id="14" xr3:uid="{302B613E-9D8F-466A-B03F-EDE83F11FE16}" name="Tipo de cobertura_x000a_(lado A)" dataDxfId="105" totalsRowDxfId="104"/>
    <tableColumn id="15" xr3:uid="{B610B2A9-F1C3-48A4-A434-3DE9EE4BE050}" name="Color_x000a_(lado A)" dataDxfId="103" totalsRowDxfId="102"/>
    <tableColumn id="16" xr3:uid="{051B4C43-7FCE-46C5-846F-68C48A6E4C48}" name="Tipo de perfil_x000a_(lado A)" dataDxfId="101" totalsRowDxfId="100"/>
    <tableColumn id="17" xr3:uid="{EFA451C9-E9C9-439F-8350-C0279E6687F4}" name="Espesor_x000a_(lado B) [mm]" dataDxfId="99" totalsRowDxfId="98"/>
    <tableColumn id="18" xr3:uid="{8E7DF73A-8C79-410E-819E-CE56DE533AFB}" name="Tipo de cubrición _x000a_(lado B)" dataDxfId="97" totalsRowDxfId="96"/>
    <tableColumn id="19" xr3:uid="{22B018EB-D5D6-4D0C-9769-E24FF452F9C7}" name="Color_x000a_(lado B)" dataDxfId="95" totalsRowDxfId="94"/>
    <tableColumn id="20" xr3:uid="{2E040F63-CAA2-47B1-80CD-5387925A38F3}" name="Tipo de perfil_x000a_(lado B)" dataDxfId="93" totalsRowDxfId="92"/>
    <tableColumn id="21" xr3:uid="{089A5283-3914-48AE-8A4C-151E776745A3}" name="Notas" totalsRowLabel="Total [m2]" dataDxfId="91" totalsRowDxfId="90"/>
    <tableColumn id="22" xr3:uid="{C4A01874-3EF0-43B0-99A7-15FC4F07F461}" name="Total_x000a_Q×L×M [m2]" totalsRowFunction="sum" dataDxfId="89" totalsRowDxfId="88">
      <calculatedColumnFormula>C24*H24/1000*J24/1000</calculatedColumnFormula>
    </tableColumn>
    <tableColumn id="23" xr3:uid="{9863D978-B613-48C2-9722-0493C7318FB1}" name="Prioridad" dataDxfId="87" totalsRowDxfId="8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025AAE-2931-4E17-97AA-3D6C8CD049D4}" name="Table6" displayName="Table6" ref="A23:Y34" totalsRowCount="1" headerRowDxfId="54" dataDxfId="52" totalsRowDxfId="50" headerRowBorderDxfId="53" tableBorderDxfId="51">
  <autoFilter ref="A23:Y33" xr:uid="{BF025AAE-2931-4E17-97AA-3D6C8CD049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D4EF081-D5F2-47F8-9F4F-5C8DCAE2F1D9}" name="Fachada/Fase" dataDxfId="49" totalsRowDxfId="48"/>
    <tableColumn id="2" xr3:uid="{B87F712C-69DA-4ADC-BE2A-27963FD0CC0B}" name="Posición" dataDxfId="47" totalsRowDxfId="46"/>
    <tableColumn id="3" xr3:uid="{ECE45E54-5776-4BA2-9699-44D2C3091094}" name="Cantidad_x000a_Q [pcs]" dataDxfId="45" totalsRowDxfId="44"/>
    <tableColumn id="4" xr3:uid="{9211800F-A1A2-4DA5-8150-437F27B5F8E3}" name="A [mm]" dataDxfId="43" totalsRowDxfId="42"/>
    <tableColumn id="5" xr3:uid="{EEB5ECC6-BEA3-4AA2-AE0A-CF533A944457}" name="B [mm]" dataDxfId="41" totalsRowDxfId="40"/>
    <tableColumn id="6" xr3:uid="{43462FFE-D6E9-4E90-BDB2-C34315A7A747}" name="C [mm]" dataDxfId="39" totalsRowDxfId="38"/>
    <tableColumn id="7" xr3:uid="{1C304616-B0D5-465F-AA04-1AC12FCBD9C4}" name="Dimensión_x000a_A+B+C [mm]" dataDxfId="37" totalsRowDxfId="36">
      <calculatedColumnFormula>D24+E24+F24</calculatedColumnFormula>
    </tableColumn>
    <tableColumn id="8" xr3:uid="{E729B8B3-6085-4DAD-A595-72E167BD7EEC}" name="Ángulo_x000a_a [°]" dataDxfId="35" totalsRowDxfId="34"/>
    <tableColumn id="9" xr3:uid="{F80BBEBA-B874-4A35-B42F-779F1AA730B6}" name="Ángulo_x000a_c [°]" dataDxfId="33" totalsRowDxfId="32"/>
    <tableColumn id="10" xr3:uid="{E75D845E-355D-4589-8C58-8D6DA34B7951}" name="Longitud_x000a_L [mm]" dataDxfId="31" totalsRowDxfId="30"/>
    <tableColumn id="11" xr3:uid="{4A50F7C3-C8C6-4F2E-AF84-947630247239}" name="Espesor_x000a_T [mm]" dataDxfId="29" totalsRowDxfId="28"/>
    <tableColumn id="12" xr3:uid="{57CB8E0F-8510-4886-B268-E42D2FD165C2}" name="Módulo_x000a_M [mm]" dataDxfId="27" totalsRowDxfId="26"/>
    <tableColumn id="13" xr3:uid="{31B21902-45C3-4E53-BC77-983D7BA77864}" name="Tipo de panel" dataDxfId="25" totalsRowDxfId="24"/>
    <tableColumn id="14" xr3:uid="{C9D99160-9EF6-419A-AA41-A5CD1010DDA6}" name="Tipo de núcleo" dataDxfId="23" totalsRowDxfId="22"/>
    <tableColumn id="15" xr3:uid="{BA4FEF8D-205D-45EB-BC4A-950E478F9C34}" name="Espesor_x000a_(lado A) [mm]" dataDxfId="21" totalsRowDxfId="20"/>
    <tableColumn id="16" xr3:uid="{CFE4FFC4-749F-4F39-A8A9-862100575C94}" name="Tipo de cobertura_x000a_(lado A)" dataDxfId="19" totalsRowDxfId="18"/>
    <tableColumn id="17" xr3:uid="{07BA0C9C-6D0B-445E-B8E7-B35E551E5469}" name="Color_x000a_(lado A)" dataDxfId="17" totalsRowDxfId="16"/>
    <tableColumn id="18" xr3:uid="{8683BCB0-5485-40E1-8BB4-13A85F5418D1}" name="Tipo de perfil_x000a_(lado A)" dataDxfId="15" totalsRowDxfId="14"/>
    <tableColumn id="19" xr3:uid="{C65C4D47-73B1-4CEF-8C58-7190E4015D51}" name="Espesor_x000a_(lado B) [mm]" dataDxfId="13" totalsRowDxfId="12"/>
    <tableColumn id="20" xr3:uid="{0A19CF92-BAD4-4235-A5C3-AE602A0944C0}" name="Tipo de cubrición _x000a_(lado B)" dataDxfId="11" totalsRowDxfId="10"/>
    <tableColumn id="21" xr3:uid="{350740CF-B087-4334-BCF0-EB357D0C343E}" name="Color_x000a_(lado B)" dataDxfId="9" totalsRowDxfId="8"/>
    <tableColumn id="22" xr3:uid="{EF508185-183F-418E-9E81-1751BB937921}" name="Tipo de perfil_x000a_(lado B)" dataDxfId="7" totalsRowDxfId="6"/>
    <tableColumn id="23" xr3:uid="{81F53799-C75C-4774-BD44-67D385D85806}" name="Notas" totalsRowLabel="Total [m2]" dataDxfId="5" totalsRowDxfId="4"/>
    <tableColumn id="24" xr3:uid="{0695AF34-C0C0-4996-99C2-35C8200D6099}" name="Total_x000a_Q×L×M [m2]" totalsRowFunction="sum" dataDxfId="3" totalsRowDxfId="2">
      <calculatedColumnFormula>C24*J24/1000*L24/1000</calculatedColumnFormula>
    </tableColumn>
    <tableColumn id="25" xr3:uid="{8540300C-D353-4162-BFDC-F402AACE7CBE}" name="Prioridad" dataDxfId="1" totalsRow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1.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rimo-group.com/files/downloads/Horizontal%20Fa%C3%A7ade%20System%20Trimoterm%20FTV.pdf"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2.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3.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4.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5.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6.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7.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8.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3134-24B3-4C88-B6AF-A73AF4960B35}">
  <sheetPr codeName="Sheet1"/>
  <dimension ref="A1:P166"/>
  <sheetViews>
    <sheetView showGridLines="0" zoomScaleNormal="100" zoomScaleSheetLayoutView="85" workbookViewId="0">
      <selection activeCell="O20" sqref="O20"/>
    </sheetView>
  </sheetViews>
  <sheetFormatPr defaultRowHeight="14.25" x14ac:dyDescent="0.2"/>
  <cols>
    <col min="1" max="1" width="17.625" customWidth="1"/>
    <col min="2" max="2" width="14.625" customWidth="1"/>
    <col min="3" max="3" width="10.625" customWidth="1"/>
    <col min="4" max="6" width="9" customWidth="1"/>
  </cols>
  <sheetData>
    <row r="1" spans="1:16" s="72" customFormat="1" ht="15" x14ac:dyDescent="0.25">
      <c r="B1" s="73"/>
    </row>
    <row r="2" spans="1:16" s="72" customFormat="1" ht="26.25" x14ac:dyDescent="0.4">
      <c r="A2" s="75"/>
      <c r="B2" s="73"/>
      <c r="C2" s="76" t="s">
        <v>104</v>
      </c>
    </row>
    <row r="3" spans="1:16" s="72" customFormat="1" ht="15.75" x14ac:dyDescent="0.25">
      <c r="C3" s="77" t="s">
        <v>105</v>
      </c>
      <c r="D3" s="78" t="str" cm="1">
        <f t="array" ref="D3">LOOKUP(2,1/(Updates!A:A&lt;&gt;""),Updates!A:A)</f>
        <v>1.4.1</v>
      </c>
      <c r="E3" s="89" t="s">
        <v>220</v>
      </c>
      <c r="F3" s="75"/>
    </row>
    <row r="4" spans="1:16" s="72" customFormat="1" x14ac:dyDescent="0.2"/>
    <row r="6" spans="1:16" ht="15" x14ac:dyDescent="0.25">
      <c r="F6" s="1" t="s">
        <v>106</v>
      </c>
      <c r="L6" s="107" t="s">
        <v>107</v>
      </c>
    </row>
    <row r="7" spans="1:16" x14ac:dyDescent="0.2">
      <c r="F7" s="106" t="s">
        <v>108</v>
      </c>
    </row>
    <row r="8" spans="1:16" ht="15" x14ac:dyDescent="0.25">
      <c r="F8" s="133"/>
      <c r="G8" s="133"/>
      <c r="H8" s="133"/>
      <c r="I8" s="133"/>
      <c r="J8" s="133"/>
      <c r="K8" s="133"/>
      <c r="L8" s="108" t="s">
        <v>106</v>
      </c>
      <c r="M8" s="109"/>
      <c r="N8" s="109"/>
      <c r="O8" s="110" t="s">
        <v>77</v>
      </c>
      <c r="P8" s="110" t="s">
        <v>78</v>
      </c>
    </row>
    <row r="9" spans="1:16" x14ac:dyDescent="0.2">
      <c r="F9" s="133"/>
      <c r="G9" s="133"/>
      <c r="H9" s="133"/>
      <c r="I9" s="133"/>
      <c r="J9" s="133"/>
      <c r="K9" s="133"/>
      <c r="L9" s="111" t="s">
        <v>109</v>
      </c>
      <c r="M9" s="112"/>
      <c r="N9" s="112"/>
      <c r="O9" s="113" t="s">
        <v>79</v>
      </c>
      <c r="P9" s="113" t="s">
        <v>79</v>
      </c>
    </row>
    <row r="10" spans="1:16" x14ac:dyDescent="0.2">
      <c r="F10" s="133"/>
      <c r="G10" s="133"/>
      <c r="H10" s="133"/>
      <c r="I10" s="133"/>
      <c r="J10" s="133"/>
      <c r="K10" s="133"/>
      <c r="L10" s="111" t="s">
        <v>110</v>
      </c>
      <c r="M10" s="112"/>
      <c r="N10" s="112"/>
      <c r="O10" s="113" t="s">
        <v>79</v>
      </c>
      <c r="P10" s="113" t="s">
        <v>79</v>
      </c>
    </row>
    <row r="11" spans="1:16" x14ac:dyDescent="0.2">
      <c r="F11" s="106" t="s">
        <v>111</v>
      </c>
      <c r="L11" s="111" t="s">
        <v>108</v>
      </c>
      <c r="M11" s="114"/>
      <c r="N11" s="114"/>
      <c r="O11" s="113" t="s">
        <v>79</v>
      </c>
      <c r="P11" s="113" t="s">
        <v>79</v>
      </c>
    </row>
    <row r="12" spans="1:16" x14ac:dyDescent="0.2">
      <c r="F12" s="133"/>
      <c r="G12" s="133"/>
      <c r="H12" s="133"/>
      <c r="I12" s="133"/>
      <c r="J12" s="133"/>
      <c r="K12" s="133"/>
      <c r="L12" s="111" t="s">
        <v>112</v>
      </c>
      <c r="M12" s="114"/>
      <c r="N12" s="114"/>
      <c r="O12" s="113" t="s">
        <v>79</v>
      </c>
      <c r="P12" s="113" t="s">
        <v>79</v>
      </c>
    </row>
    <row r="13" spans="1:16" x14ac:dyDescent="0.2">
      <c r="F13" s="133"/>
      <c r="G13" s="133"/>
      <c r="H13" s="133"/>
      <c r="I13" s="133"/>
      <c r="J13" s="133"/>
      <c r="K13" s="133"/>
      <c r="L13" s="111" t="s">
        <v>113</v>
      </c>
      <c r="M13" s="114"/>
      <c r="N13" s="114"/>
      <c r="O13" s="115"/>
      <c r="P13" s="113" t="s">
        <v>79</v>
      </c>
    </row>
    <row r="14" spans="1:16" x14ac:dyDescent="0.2">
      <c r="F14" s="133"/>
      <c r="G14" s="133"/>
      <c r="H14" s="133"/>
      <c r="I14" s="133"/>
      <c r="J14" s="133"/>
      <c r="K14" s="133"/>
      <c r="L14" s="111" t="s">
        <v>114</v>
      </c>
      <c r="M14" s="116"/>
      <c r="N14" s="116"/>
      <c r="O14" s="115"/>
      <c r="P14" s="113" t="s">
        <v>79</v>
      </c>
    </row>
    <row r="15" spans="1:16" x14ac:dyDescent="0.2">
      <c r="F15" s="106" t="s">
        <v>113</v>
      </c>
    </row>
    <row r="16" spans="1:16" x14ac:dyDescent="0.2">
      <c r="F16" s="133"/>
      <c r="G16" s="133"/>
      <c r="H16" s="133"/>
      <c r="I16" s="133"/>
      <c r="J16" s="133"/>
      <c r="K16" s="133"/>
    </row>
    <row r="17" spans="6:11" x14ac:dyDescent="0.2">
      <c r="F17" s="133"/>
      <c r="G17" s="133"/>
      <c r="H17" s="133"/>
      <c r="I17" s="133"/>
      <c r="J17" s="133"/>
      <c r="K17" s="133"/>
    </row>
    <row r="18" spans="6:11" x14ac:dyDescent="0.2">
      <c r="F18" s="133"/>
      <c r="G18" s="133"/>
      <c r="H18" s="133"/>
      <c r="I18" s="133"/>
      <c r="J18" s="133"/>
      <c r="K18" s="133"/>
    </row>
    <row r="19" spans="6:11" x14ac:dyDescent="0.2">
      <c r="F19" s="106" t="s">
        <v>115</v>
      </c>
    </row>
    <row r="20" spans="6:11" x14ac:dyDescent="0.2">
      <c r="F20" s="133"/>
      <c r="G20" s="133"/>
      <c r="H20" s="133"/>
      <c r="I20" s="133"/>
      <c r="J20" s="133"/>
      <c r="K20" s="133"/>
    </row>
    <row r="21" spans="6:11" x14ac:dyDescent="0.2">
      <c r="F21" s="133"/>
      <c r="G21" s="133"/>
      <c r="H21" s="133"/>
      <c r="I21" s="133"/>
      <c r="J21" s="133"/>
      <c r="K21" s="133"/>
    </row>
    <row r="22" spans="6:11" x14ac:dyDescent="0.2">
      <c r="F22" s="133"/>
      <c r="G22" s="133"/>
      <c r="H22" s="133"/>
      <c r="I22" s="133"/>
      <c r="J22" s="133"/>
      <c r="K22" s="133"/>
    </row>
    <row r="23" spans="6:11" x14ac:dyDescent="0.2">
      <c r="F23" s="106" t="s">
        <v>116</v>
      </c>
    </row>
    <row r="24" spans="6:11" x14ac:dyDescent="0.2">
      <c r="F24" s="133"/>
      <c r="G24" s="133"/>
      <c r="H24" s="133"/>
      <c r="I24" s="133"/>
      <c r="J24" s="133"/>
      <c r="K24" s="133"/>
    </row>
    <row r="25" spans="6:11" x14ac:dyDescent="0.2">
      <c r="F25" s="133"/>
      <c r="G25" s="133"/>
      <c r="H25" s="133"/>
      <c r="I25" s="133"/>
      <c r="J25" s="133"/>
      <c r="K25" s="133"/>
    </row>
    <row r="26" spans="6:11" x14ac:dyDescent="0.2">
      <c r="F26" s="133"/>
      <c r="G26" s="133"/>
      <c r="H26" s="133"/>
      <c r="I26" s="133"/>
      <c r="J26" s="133"/>
      <c r="K26" s="133"/>
    </row>
    <row r="27" spans="6:11" x14ac:dyDescent="0.2">
      <c r="F27" s="106" t="s">
        <v>109</v>
      </c>
    </row>
    <row r="28" spans="6:11" x14ac:dyDescent="0.2">
      <c r="F28" s="133"/>
      <c r="G28" s="133"/>
      <c r="H28" s="133"/>
      <c r="I28" s="133"/>
      <c r="J28" s="133"/>
      <c r="K28" s="133"/>
    </row>
    <row r="29" spans="6:11" x14ac:dyDescent="0.2">
      <c r="F29" s="133"/>
      <c r="G29" s="133"/>
      <c r="H29" s="133"/>
      <c r="I29" s="133"/>
      <c r="J29" s="133"/>
      <c r="K29" s="133"/>
    </row>
    <row r="30" spans="6:11" x14ac:dyDescent="0.2">
      <c r="F30" s="133"/>
      <c r="G30" s="133"/>
      <c r="H30" s="133"/>
      <c r="I30" s="133"/>
      <c r="J30" s="133"/>
      <c r="K30" s="133"/>
    </row>
    <row r="31" spans="6:11" x14ac:dyDescent="0.2">
      <c r="F31" s="106" t="s">
        <v>117</v>
      </c>
    </row>
    <row r="32" spans="6:11" x14ac:dyDescent="0.2">
      <c r="F32" s="133"/>
      <c r="G32" s="133"/>
      <c r="H32" s="133"/>
      <c r="I32" s="133"/>
      <c r="J32" s="133"/>
      <c r="K32" s="133"/>
    </row>
    <row r="33" spans="6:11" x14ac:dyDescent="0.2">
      <c r="F33" s="133"/>
      <c r="G33" s="133"/>
      <c r="H33" s="133"/>
      <c r="I33" s="133"/>
      <c r="J33" s="133"/>
      <c r="K33" s="133"/>
    </row>
    <row r="34" spans="6:11" x14ac:dyDescent="0.2">
      <c r="F34" s="133"/>
      <c r="G34" s="133"/>
      <c r="H34" s="133"/>
      <c r="I34" s="133"/>
      <c r="J34" s="133"/>
      <c r="K34" s="133"/>
    </row>
    <row r="35" spans="6:11" x14ac:dyDescent="0.2">
      <c r="F35" s="106" t="s">
        <v>118</v>
      </c>
    </row>
    <row r="36" spans="6:11" x14ac:dyDescent="0.2">
      <c r="F36" s="133"/>
      <c r="G36" s="133"/>
      <c r="H36" s="133"/>
      <c r="I36" s="133"/>
      <c r="J36" s="133"/>
      <c r="K36" s="133"/>
    </row>
    <row r="37" spans="6:11" x14ac:dyDescent="0.2">
      <c r="F37" s="133"/>
      <c r="G37" s="133"/>
      <c r="H37" s="133"/>
      <c r="I37" s="133"/>
      <c r="J37" s="133"/>
      <c r="K37" s="133"/>
    </row>
    <row r="38" spans="6:11" x14ac:dyDescent="0.2">
      <c r="F38" s="133"/>
      <c r="G38" s="133"/>
      <c r="H38" s="133"/>
      <c r="I38" s="133"/>
      <c r="J38" s="133"/>
      <c r="K38" s="133"/>
    </row>
    <row r="39" spans="6:11" x14ac:dyDescent="0.2">
      <c r="F39" s="106" t="s">
        <v>119</v>
      </c>
    </row>
    <row r="40" spans="6:11" x14ac:dyDescent="0.2">
      <c r="F40" s="133"/>
      <c r="G40" s="133"/>
      <c r="H40" s="133"/>
      <c r="I40" s="133"/>
      <c r="J40" s="133"/>
      <c r="K40" s="133"/>
    </row>
    <row r="41" spans="6:11" x14ac:dyDescent="0.2">
      <c r="F41" s="133"/>
      <c r="G41" s="133"/>
      <c r="H41" s="133"/>
      <c r="I41" s="133"/>
      <c r="J41" s="133"/>
      <c r="K41" s="133"/>
    </row>
    <row r="42" spans="6:11" x14ac:dyDescent="0.2">
      <c r="F42" s="133"/>
      <c r="G42" s="133"/>
      <c r="H42" s="133"/>
      <c r="I42" s="133"/>
      <c r="J42" s="133"/>
      <c r="K42" s="133"/>
    </row>
    <row r="58" spans="1:9" ht="20.25" x14ac:dyDescent="0.3">
      <c r="A58" s="130" t="s">
        <v>94</v>
      </c>
    </row>
    <row r="60" spans="1:9" ht="15" x14ac:dyDescent="0.25">
      <c r="A60" s="131" t="s">
        <v>95</v>
      </c>
      <c r="D60" s="131" t="s">
        <v>95</v>
      </c>
      <c r="I60" s="131" t="s">
        <v>96</v>
      </c>
    </row>
    <row r="61" spans="1:9" x14ac:dyDescent="0.2">
      <c r="A61" s="118" t="s">
        <v>97</v>
      </c>
      <c r="D61" s="118" t="s">
        <v>98</v>
      </c>
      <c r="I61" s="118" t="s">
        <v>99</v>
      </c>
    </row>
    <row r="62" spans="1:9" x14ac:dyDescent="0.2">
      <c r="A62" s="118" t="s">
        <v>100</v>
      </c>
      <c r="D62" s="118" t="s">
        <v>100</v>
      </c>
      <c r="I62" s="118" t="s">
        <v>100</v>
      </c>
    </row>
    <row r="63" spans="1:9" x14ac:dyDescent="0.2">
      <c r="A63" s="118" t="s">
        <v>101</v>
      </c>
      <c r="D63" s="118" t="s">
        <v>101</v>
      </c>
      <c r="I63" s="118" t="s">
        <v>101</v>
      </c>
    </row>
    <row r="68" spans="1:4" ht="20.25" x14ac:dyDescent="0.3">
      <c r="A68" s="130" t="s">
        <v>94</v>
      </c>
    </row>
    <row r="70" spans="1:4" ht="15" x14ac:dyDescent="0.25">
      <c r="A70" s="131" t="s">
        <v>96</v>
      </c>
      <c r="D70" s="131" t="s">
        <v>96</v>
      </c>
    </row>
    <row r="71" spans="1:4" x14ac:dyDescent="0.2">
      <c r="A71" s="118" t="s">
        <v>99</v>
      </c>
      <c r="D71" s="118" t="s">
        <v>102</v>
      </c>
    </row>
    <row r="72" spans="1:4" x14ac:dyDescent="0.2">
      <c r="A72" s="118" t="s">
        <v>103</v>
      </c>
      <c r="D72" s="118" t="s">
        <v>103</v>
      </c>
    </row>
    <row r="79" spans="1:4" ht="15" x14ac:dyDescent="0.25">
      <c r="A79" s="1" t="s">
        <v>120</v>
      </c>
    </row>
    <row r="81" spans="1:5" x14ac:dyDescent="0.2">
      <c r="B81" s="62" t="s">
        <v>216</v>
      </c>
    </row>
    <row r="82" spans="1:5" x14ac:dyDescent="0.2">
      <c r="B82" s="62" t="s">
        <v>217</v>
      </c>
    </row>
    <row r="83" spans="1:5" x14ac:dyDescent="0.2">
      <c r="B83" s="62" t="s">
        <v>218</v>
      </c>
    </row>
    <row r="84" spans="1:5" x14ac:dyDescent="0.2">
      <c r="B84" s="45"/>
    </row>
    <row r="85" spans="1:5" x14ac:dyDescent="0.2">
      <c r="B85" s="62" t="s">
        <v>219</v>
      </c>
    </row>
    <row r="88" spans="1:5" ht="15.75" x14ac:dyDescent="0.25">
      <c r="A88" s="44" t="s">
        <v>121</v>
      </c>
    </row>
    <row r="89" spans="1:5" x14ac:dyDescent="0.2">
      <c r="A89" s="39" t="s">
        <v>122</v>
      </c>
    </row>
    <row r="90" spans="1:5" x14ac:dyDescent="0.2">
      <c r="A90" s="39" t="s">
        <v>123</v>
      </c>
    </row>
    <row r="92" spans="1:5" x14ac:dyDescent="0.2">
      <c r="B92" s="3" t="s">
        <v>124</v>
      </c>
      <c r="C92" t="s">
        <v>125</v>
      </c>
    </row>
    <row r="93" spans="1:5" x14ac:dyDescent="0.2">
      <c r="B93" s="14" t="s">
        <v>126</v>
      </c>
      <c r="C93" s="10" t="s">
        <v>127</v>
      </c>
      <c r="D93" s="10"/>
      <c r="E93" s="10"/>
    </row>
    <row r="94" spans="1:5" x14ac:dyDescent="0.2">
      <c r="B94" s="15" t="s">
        <v>126</v>
      </c>
      <c r="C94" s="9" t="s">
        <v>128</v>
      </c>
      <c r="D94" s="9"/>
      <c r="E94" s="9"/>
    </row>
    <row r="95" spans="1:5" x14ac:dyDescent="0.2">
      <c r="B95" s="16" t="s">
        <v>126</v>
      </c>
      <c r="C95" s="2" t="s">
        <v>129</v>
      </c>
      <c r="D95" s="2"/>
      <c r="E95" s="2"/>
    </row>
    <row r="96" spans="1:5" x14ac:dyDescent="0.2">
      <c r="B96" s="17" t="s">
        <v>130</v>
      </c>
      <c r="C96" s="11" t="s">
        <v>131</v>
      </c>
      <c r="D96" s="11"/>
      <c r="E96" s="11"/>
    </row>
    <row r="126" spans="1:1" ht="15.75" x14ac:dyDescent="0.25">
      <c r="A126" s="44" t="s">
        <v>132</v>
      </c>
    </row>
    <row r="127" spans="1:1" x14ac:dyDescent="0.2">
      <c r="A127" s="39" t="s">
        <v>133</v>
      </c>
    </row>
    <row r="128" spans="1:1" x14ac:dyDescent="0.2">
      <c r="A128" s="39" t="s">
        <v>134</v>
      </c>
    </row>
    <row r="165" spans="1:13" ht="15" x14ac:dyDescent="0.25">
      <c r="A165" s="1" t="s">
        <v>135</v>
      </c>
    </row>
    <row r="166" spans="1:13" ht="144" customHeight="1" x14ac:dyDescent="0.2">
      <c r="A166" s="132" t="s">
        <v>221</v>
      </c>
      <c r="B166" s="132"/>
      <c r="C166" s="132"/>
      <c r="D166" s="132"/>
      <c r="E166" s="132"/>
      <c r="F166" s="132"/>
      <c r="G166" s="132"/>
      <c r="H166" s="132"/>
      <c r="I166" s="132"/>
      <c r="J166" s="132"/>
      <c r="K166" s="132"/>
      <c r="L166" s="132"/>
      <c r="M166" s="132"/>
    </row>
  </sheetData>
  <sheetProtection sheet="1" objects="1" scenarios="1"/>
  <mergeCells count="10">
    <mergeCell ref="A166:M166"/>
    <mergeCell ref="F8:K10"/>
    <mergeCell ref="F12:K14"/>
    <mergeCell ref="F16:K18"/>
    <mergeCell ref="F20:K22"/>
    <mergeCell ref="F24:K26"/>
    <mergeCell ref="F28:K30"/>
    <mergeCell ref="F32:K34"/>
    <mergeCell ref="F36:K38"/>
    <mergeCell ref="F40:K42"/>
  </mergeCells>
  <phoneticPr fontId="4" type="noConversion"/>
  <hyperlinks>
    <hyperlink ref="B83" r:id="rId1" tooltip="Download" display="https://www.trimo-group.com/files/downloads/Trimoterm Fireproof Panels Brochure.pdf" xr:uid="{1E3FF035-C267-4F82-B2C9-D82CA1138E93}"/>
    <hyperlink ref="B85" r:id="rId2" display="pack" xr:uid="{B595BE76-5E80-44C8-952C-339CEE96D16B}"/>
    <hyperlink ref="B81" r:id="rId3" tooltip="Download" display="https://www.trimo-group.com/files/downloads/Trimoterm Technical Specification.pdf" xr:uid="{D83C9DD5-0D5A-4B23-B326-5632C496334D}"/>
    <hyperlink ref="B82" r:id="rId4" xr:uid="{2238E248-6C10-4830-813B-6793C8CA7D3F}"/>
  </hyperlinks>
  <pageMargins left="0.39370078740157483" right="0.39370078740157483" top="0.39370078740157483" bottom="0.39370078740157483" header="0.31496062992125984" footer="0.31496062992125984"/>
  <pageSetup paperSize="9" orientation="landscape"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291E-3C08-4A10-8547-9804ABE1B060}">
  <sheetPr codeName="Sheet10"/>
  <dimension ref="A1:C7"/>
  <sheetViews>
    <sheetView workbookViewId="0">
      <selection activeCell="C10" sqref="C10"/>
    </sheetView>
  </sheetViews>
  <sheetFormatPr defaultRowHeight="15" x14ac:dyDescent="0.25"/>
  <cols>
    <col min="1" max="1" width="9" style="40"/>
    <col min="2" max="2" width="10.5" style="43" customWidth="1"/>
    <col min="3" max="3" width="69.25" style="40" customWidth="1"/>
  </cols>
  <sheetData>
    <row r="1" spans="1:3" x14ac:dyDescent="0.25">
      <c r="A1" s="40" t="s">
        <v>105</v>
      </c>
      <c r="B1" s="43" t="s">
        <v>22</v>
      </c>
      <c r="C1" s="40" t="s">
        <v>20</v>
      </c>
    </row>
    <row r="2" spans="1:3" x14ac:dyDescent="0.25">
      <c r="A2" s="40" t="s">
        <v>21</v>
      </c>
      <c r="B2" s="42">
        <v>45323</v>
      </c>
      <c r="C2" s="40" t="s">
        <v>24</v>
      </c>
    </row>
    <row r="3" spans="1:3" x14ac:dyDescent="0.25">
      <c r="A3" s="90" t="s">
        <v>25</v>
      </c>
      <c r="B3" s="42">
        <v>45573</v>
      </c>
      <c r="C3" s="40" t="s">
        <v>26</v>
      </c>
    </row>
    <row r="4" spans="1:3" ht="30" x14ac:dyDescent="0.2">
      <c r="A4" s="93" t="s">
        <v>28</v>
      </c>
      <c r="B4" s="94">
        <v>45831</v>
      </c>
      <c r="C4" s="95" t="s">
        <v>73</v>
      </c>
    </row>
    <row r="5" spans="1:3" x14ac:dyDescent="0.25">
      <c r="A5" s="41" t="s">
        <v>75</v>
      </c>
      <c r="B5" s="42">
        <v>46063</v>
      </c>
      <c r="C5" s="40" t="s">
        <v>76</v>
      </c>
    </row>
    <row r="6" spans="1:3" x14ac:dyDescent="0.25">
      <c r="A6" s="41" t="s">
        <v>90</v>
      </c>
      <c r="B6" s="42">
        <v>46120</v>
      </c>
      <c r="C6" s="40" t="s">
        <v>91</v>
      </c>
    </row>
    <row r="7" spans="1:3" x14ac:dyDescent="0.25">
      <c r="A7" s="41" t="s">
        <v>92</v>
      </c>
      <c r="B7" s="42">
        <v>46154</v>
      </c>
      <c r="C7" s="40" t="s">
        <v>93</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71"/>
  <sheetViews>
    <sheetView showGridLines="0" tabSelected="1" zoomScaleNormal="100" zoomScaleSheetLayoutView="70" workbookViewId="0">
      <selection activeCell="E1" sqref="E1"/>
    </sheetView>
  </sheetViews>
  <sheetFormatPr defaultColWidth="9" defaultRowHeight="14.25" x14ac:dyDescent="0.2"/>
  <cols>
    <col min="1" max="1" width="17.625" style="45" customWidth="1"/>
    <col min="2" max="2" width="14.625" style="45" customWidth="1"/>
    <col min="3" max="3" width="10.625" style="45" customWidth="1"/>
    <col min="4" max="6" width="10.125" style="45" customWidth="1"/>
    <col min="7" max="7" width="10" style="45" customWidth="1"/>
    <col min="8" max="8" width="11.375" style="45" customWidth="1"/>
    <col min="9" max="9" width="10.625" style="45" customWidth="1"/>
    <col min="10" max="11" width="12.625" style="45" customWidth="1"/>
    <col min="12" max="13" width="10.625" style="45" customWidth="1"/>
    <col min="14" max="15" width="12.625" style="45" customWidth="1"/>
    <col min="16" max="16" width="10.625" style="45" customWidth="1"/>
    <col min="17" max="17" width="24.625" style="45" customWidth="1"/>
    <col min="18" max="18" width="10.125" style="45" customWidth="1"/>
    <col min="19" max="16384" width="9" style="45"/>
  </cols>
  <sheetData>
    <row r="1" spans="1:11" s="72" customFormat="1" ht="15.75" x14ac:dyDescent="0.25">
      <c r="B1" s="73"/>
      <c r="C1" s="74" t="s">
        <v>136</v>
      </c>
    </row>
    <row r="2" spans="1:11" s="72" customFormat="1" ht="26.25" x14ac:dyDescent="0.4">
      <c r="A2" s="75"/>
      <c r="B2" s="73"/>
      <c r="C2" s="76" t="s">
        <v>137</v>
      </c>
    </row>
    <row r="3" spans="1:11" s="72" customFormat="1" ht="15.75" x14ac:dyDescent="0.25">
      <c r="A3" s="75"/>
      <c r="B3" s="73"/>
      <c r="C3" s="77" t="s">
        <v>105</v>
      </c>
      <c r="D3" s="78" t="str" cm="1">
        <f t="array" ref="D3">LOOKUP(2,1/(Updates!A:A&lt;&gt;""),Updates!A:A)</f>
        <v>1.4.1</v>
      </c>
      <c r="E3" s="89" t="s">
        <v>220</v>
      </c>
      <c r="G3" s="75"/>
    </row>
    <row r="4" spans="1:11" s="72" customFormat="1" x14ac:dyDescent="0.2"/>
    <row r="5" spans="1:11" ht="15" x14ac:dyDescent="0.25">
      <c r="A5" s="79" t="s">
        <v>138</v>
      </c>
      <c r="B5" s="48"/>
      <c r="C5" s="81"/>
      <c r="G5" s="134" t="s">
        <v>139</v>
      </c>
      <c r="H5" s="134"/>
      <c r="I5" s="134"/>
      <c r="J5" s="134"/>
      <c r="K5" s="134"/>
    </row>
    <row r="6" spans="1:11" ht="15" x14ac:dyDescent="0.25">
      <c r="A6" s="79" t="s">
        <v>140</v>
      </c>
      <c r="B6" s="48"/>
      <c r="C6" s="81"/>
      <c r="G6" s="134"/>
      <c r="H6" s="134"/>
      <c r="I6" s="134"/>
      <c r="J6" s="134"/>
      <c r="K6" s="134"/>
    </row>
    <row r="7" spans="1:11" ht="15" x14ac:dyDescent="0.25">
      <c r="A7" s="79" t="s">
        <v>141</v>
      </c>
      <c r="B7" s="48"/>
      <c r="C7" s="81"/>
      <c r="G7" s="134"/>
      <c r="H7" s="134"/>
      <c r="I7" s="134"/>
      <c r="J7" s="134"/>
      <c r="K7" s="134"/>
    </row>
    <row r="8" spans="1:11" ht="15" x14ac:dyDescent="0.25">
      <c r="A8" s="79" t="s">
        <v>142</v>
      </c>
      <c r="B8" s="48"/>
      <c r="C8" s="81"/>
      <c r="G8" s="134"/>
      <c r="H8" s="134"/>
      <c r="I8" s="134"/>
      <c r="J8" s="134"/>
      <c r="K8" s="134"/>
    </row>
    <row r="9" spans="1:11" ht="15" x14ac:dyDescent="0.25">
      <c r="A9" s="79" t="s">
        <v>143</v>
      </c>
      <c r="B9" s="48"/>
      <c r="C9" s="81"/>
    </row>
    <row r="10" spans="1:11" ht="14.25" customHeight="1" x14ac:dyDescent="0.2"/>
    <row r="12" spans="1:11" ht="15" x14ac:dyDescent="0.25">
      <c r="A12" s="79" t="s">
        <v>144</v>
      </c>
      <c r="B12" s="48"/>
      <c r="C12" s="81"/>
    </row>
    <row r="13" spans="1:11" ht="15" x14ac:dyDescent="0.25">
      <c r="A13" s="79" t="s">
        <v>145</v>
      </c>
      <c r="B13" s="48"/>
      <c r="C13" s="81"/>
    </row>
    <row r="14" spans="1:11" ht="15" x14ac:dyDescent="0.25">
      <c r="A14" s="79" t="s">
        <v>146</v>
      </c>
      <c r="B14" s="48"/>
      <c r="C14" s="81"/>
    </row>
    <row r="15" spans="1:11" x14ac:dyDescent="0.2">
      <c r="G15" s="117" t="s">
        <v>147</v>
      </c>
    </row>
    <row r="16" spans="1:11" x14ac:dyDescent="0.2">
      <c r="G16" s="117" t="s">
        <v>148</v>
      </c>
    </row>
    <row r="17" spans="1:19" ht="15" x14ac:dyDescent="0.25">
      <c r="A17" s="79" t="s">
        <v>149</v>
      </c>
      <c r="B17" s="48"/>
      <c r="C17" s="81"/>
      <c r="G17" s="117" t="s">
        <v>150</v>
      </c>
    </row>
    <row r="21" spans="1:19" s="72" customFormat="1" ht="15.75" customHeight="1" x14ac:dyDescent="0.2">
      <c r="A21" s="138" t="s">
        <v>151</v>
      </c>
      <c r="B21" s="138"/>
      <c r="C21" s="138"/>
      <c r="D21" s="138" t="s">
        <v>152</v>
      </c>
      <c r="E21" s="138"/>
      <c r="F21" s="138"/>
      <c r="G21" s="138" t="s">
        <v>153</v>
      </c>
      <c r="H21" s="138"/>
      <c r="I21" s="135" t="s">
        <v>154</v>
      </c>
      <c r="J21" s="136"/>
      <c r="K21" s="136"/>
      <c r="L21" s="137"/>
      <c r="M21" s="135" t="s">
        <v>155</v>
      </c>
      <c r="N21" s="136"/>
      <c r="O21" s="136"/>
      <c r="P21" s="137"/>
      <c r="Q21" s="83" t="s">
        <v>156</v>
      </c>
      <c r="R21" s="83" t="s">
        <v>157</v>
      </c>
      <c r="S21" s="105" t="s">
        <v>158</v>
      </c>
    </row>
    <row r="22" spans="1:19" ht="3" customHeight="1" x14ac:dyDescent="0.25">
      <c r="A22" s="50"/>
      <c r="B22" s="50"/>
      <c r="C22" s="50"/>
      <c r="D22" s="50"/>
      <c r="E22" s="50"/>
      <c r="F22" s="50"/>
      <c r="G22" s="50"/>
      <c r="H22" s="50"/>
      <c r="I22" s="50"/>
      <c r="J22" s="50"/>
      <c r="K22" s="50"/>
      <c r="L22" s="50"/>
      <c r="M22" s="50"/>
      <c r="N22" s="50"/>
      <c r="O22" s="50"/>
      <c r="P22" s="50"/>
      <c r="Q22" s="50"/>
      <c r="R22" s="50"/>
      <c r="S22" s="103"/>
    </row>
    <row r="23" spans="1:19" s="72" customFormat="1" ht="45" x14ac:dyDescent="0.2">
      <c r="A23" s="84" t="s">
        <v>159</v>
      </c>
      <c r="B23" s="85" t="s">
        <v>160</v>
      </c>
      <c r="C23" s="85" t="s">
        <v>161</v>
      </c>
      <c r="D23" s="85" t="s">
        <v>162</v>
      </c>
      <c r="E23" s="85" t="s">
        <v>163</v>
      </c>
      <c r="F23" s="85" t="s">
        <v>164</v>
      </c>
      <c r="G23" s="85" t="s">
        <v>153</v>
      </c>
      <c r="H23" s="85" t="s">
        <v>165</v>
      </c>
      <c r="I23" s="85" t="s">
        <v>166</v>
      </c>
      <c r="J23" s="85" t="s">
        <v>197</v>
      </c>
      <c r="K23" s="85" t="s">
        <v>167</v>
      </c>
      <c r="L23" s="85" t="s">
        <v>168</v>
      </c>
      <c r="M23" s="85" t="s">
        <v>169</v>
      </c>
      <c r="N23" s="85" t="s">
        <v>170</v>
      </c>
      <c r="O23" s="85" t="s">
        <v>171</v>
      </c>
      <c r="P23" s="85" t="s">
        <v>172</v>
      </c>
      <c r="Q23" s="85" t="s">
        <v>156</v>
      </c>
      <c r="R23" s="86" t="s">
        <v>23</v>
      </c>
      <c r="S23" s="85" t="s">
        <v>158</v>
      </c>
    </row>
    <row r="24" spans="1:19" x14ac:dyDescent="0.2">
      <c r="A24" s="18"/>
      <c r="B24" s="4"/>
      <c r="C24" s="4"/>
      <c r="D24" s="5"/>
      <c r="E24" s="4"/>
      <c r="F24" s="6"/>
      <c r="G24" s="4" t="s">
        <v>0</v>
      </c>
      <c r="H24" s="4"/>
      <c r="I24" s="13"/>
      <c r="J24" s="4"/>
      <c r="K24" s="4"/>
      <c r="L24" s="4"/>
      <c r="M24" s="13"/>
      <c r="N24" s="4"/>
      <c r="O24" s="4"/>
      <c r="P24" s="4"/>
      <c r="Q24" s="7"/>
      <c r="R24" s="98">
        <f t="shared" ref="R24:R38" si="0">C24*D24/1000*F24/1000</f>
        <v>0</v>
      </c>
      <c r="S24" s="96"/>
    </row>
    <row r="25" spans="1:19" x14ac:dyDescent="0.2">
      <c r="A25" s="18"/>
      <c r="B25" s="4"/>
      <c r="C25" s="4"/>
      <c r="D25" s="5"/>
      <c r="E25" s="4"/>
      <c r="F25" s="6"/>
      <c r="G25" s="4" t="s">
        <v>0</v>
      </c>
      <c r="H25" s="4"/>
      <c r="I25" s="13"/>
      <c r="J25" s="4"/>
      <c r="K25" s="4"/>
      <c r="L25" s="4"/>
      <c r="M25" s="13"/>
      <c r="N25" s="4"/>
      <c r="O25" s="4"/>
      <c r="P25" s="4"/>
      <c r="Q25" s="7"/>
      <c r="R25" s="98">
        <f t="shared" si="0"/>
        <v>0</v>
      </c>
      <c r="S25" s="97"/>
    </row>
    <row r="26" spans="1:19" x14ac:dyDescent="0.2">
      <c r="A26" s="18"/>
      <c r="B26" s="4"/>
      <c r="C26" s="4"/>
      <c r="D26" s="5"/>
      <c r="E26" s="4"/>
      <c r="F26" s="6"/>
      <c r="G26" s="4" t="s">
        <v>0</v>
      </c>
      <c r="H26" s="4"/>
      <c r="I26" s="13"/>
      <c r="J26" s="4"/>
      <c r="K26" s="4"/>
      <c r="L26" s="4"/>
      <c r="M26" s="13"/>
      <c r="N26" s="4"/>
      <c r="O26" s="4"/>
      <c r="P26" s="4"/>
      <c r="Q26" s="7"/>
      <c r="R26" s="98">
        <f t="shared" ref="R26:R31" si="1">C26*D26/1000*F26/1000</f>
        <v>0</v>
      </c>
      <c r="S26" s="18"/>
    </row>
    <row r="27" spans="1:19" x14ac:dyDescent="0.2">
      <c r="A27" s="18"/>
      <c r="B27" s="4"/>
      <c r="C27" s="4"/>
      <c r="D27" s="5"/>
      <c r="E27" s="4"/>
      <c r="F27" s="6"/>
      <c r="G27" s="4" t="s">
        <v>0</v>
      </c>
      <c r="H27" s="4"/>
      <c r="I27" s="13"/>
      <c r="J27" s="4"/>
      <c r="K27" s="4"/>
      <c r="L27" s="4"/>
      <c r="M27" s="13"/>
      <c r="N27" s="4"/>
      <c r="O27" s="4"/>
      <c r="P27" s="4"/>
      <c r="Q27" s="7"/>
      <c r="R27" s="98">
        <f t="shared" si="1"/>
        <v>0</v>
      </c>
      <c r="S27" s="18"/>
    </row>
    <row r="28" spans="1:19" x14ac:dyDescent="0.2">
      <c r="A28" s="18"/>
      <c r="B28" s="4"/>
      <c r="C28" s="4"/>
      <c r="D28" s="5"/>
      <c r="E28" s="4"/>
      <c r="F28" s="6"/>
      <c r="G28" s="4" t="s">
        <v>0</v>
      </c>
      <c r="H28" s="4"/>
      <c r="I28" s="13"/>
      <c r="J28" s="4"/>
      <c r="K28" s="4"/>
      <c r="L28" s="4"/>
      <c r="M28" s="13"/>
      <c r="N28" s="4"/>
      <c r="O28" s="4"/>
      <c r="P28" s="4"/>
      <c r="Q28" s="7"/>
      <c r="R28" s="98">
        <f t="shared" si="1"/>
        <v>0</v>
      </c>
      <c r="S28" s="18"/>
    </row>
    <row r="29" spans="1:19" x14ac:dyDescent="0.2">
      <c r="A29" s="18"/>
      <c r="B29" s="4"/>
      <c r="C29" s="4"/>
      <c r="D29" s="5"/>
      <c r="E29" s="4"/>
      <c r="F29" s="6"/>
      <c r="G29" s="4" t="s">
        <v>0</v>
      </c>
      <c r="H29" s="4"/>
      <c r="I29" s="13"/>
      <c r="J29" s="4"/>
      <c r="K29" s="4"/>
      <c r="L29" s="4"/>
      <c r="M29" s="13"/>
      <c r="N29" s="4"/>
      <c r="O29" s="4"/>
      <c r="P29" s="4"/>
      <c r="Q29" s="7"/>
      <c r="R29" s="98">
        <f t="shared" si="1"/>
        <v>0</v>
      </c>
      <c r="S29" s="18"/>
    </row>
    <row r="30" spans="1:19" x14ac:dyDescent="0.2">
      <c r="A30" s="18"/>
      <c r="B30" s="4"/>
      <c r="C30" s="4"/>
      <c r="D30" s="5"/>
      <c r="E30" s="4"/>
      <c r="F30" s="6"/>
      <c r="G30" s="4" t="s">
        <v>0</v>
      </c>
      <c r="H30" s="4"/>
      <c r="I30" s="13"/>
      <c r="J30" s="4"/>
      <c r="K30" s="4"/>
      <c r="L30" s="4"/>
      <c r="M30" s="13"/>
      <c r="N30" s="4"/>
      <c r="O30" s="4"/>
      <c r="P30" s="4"/>
      <c r="Q30" s="7"/>
      <c r="R30" s="98">
        <f t="shared" si="1"/>
        <v>0</v>
      </c>
      <c r="S30" s="18"/>
    </row>
    <row r="31" spans="1:19" x14ac:dyDescent="0.2">
      <c r="A31" s="18"/>
      <c r="B31" s="4"/>
      <c r="C31" s="4"/>
      <c r="D31" s="5"/>
      <c r="E31" s="4"/>
      <c r="F31" s="6"/>
      <c r="G31" s="4" t="s">
        <v>0</v>
      </c>
      <c r="H31" s="4"/>
      <c r="I31" s="13"/>
      <c r="J31" s="4"/>
      <c r="K31" s="4"/>
      <c r="L31" s="4"/>
      <c r="M31" s="13"/>
      <c r="N31" s="4"/>
      <c r="O31" s="4"/>
      <c r="P31" s="4"/>
      <c r="Q31" s="7"/>
      <c r="R31" s="98">
        <f t="shared" si="1"/>
        <v>0</v>
      </c>
      <c r="S31" s="18"/>
    </row>
    <row r="32" spans="1:19" x14ac:dyDescent="0.2">
      <c r="A32" s="18"/>
      <c r="B32" s="4"/>
      <c r="C32" s="4"/>
      <c r="D32" s="5"/>
      <c r="E32" s="4"/>
      <c r="F32" s="6"/>
      <c r="G32" s="4" t="s">
        <v>0</v>
      </c>
      <c r="H32" s="4"/>
      <c r="I32" s="13"/>
      <c r="J32" s="4"/>
      <c r="K32" s="4"/>
      <c r="L32" s="4"/>
      <c r="M32" s="13"/>
      <c r="N32" s="4"/>
      <c r="O32" s="4"/>
      <c r="P32" s="4"/>
      <c r="Q32" s="7"/>
      <c r="R32" s="98">
        <f t="shared" ref="R32:R37" si="2">C32*D32/1000*F32/1000</f>
        <v>0</v>
      </c>
      <c r="S32" s="18"/>
    </row>
    <row r="33" spans="1:19" x14ac:dyDescent="0.2">
      <c r="A33" s="18"/>
      <c r="B33" s="4"/>
      <c r="C33" s="4"/>
      <c r="D33" s="5"/>
      <c r="E33" s="4"/>
      <c r="F33" s="6"/>
      <c r="G33" s="4" t="s">
        <v>0</v>
      </c>
      <c r="H33" s="4"/>
      <c r="I33" s="13"/>
      <c r="J33" s="4"/>
      <c r="K33" s="4"/>
      <c r="L33" s="4"/>
      <c r="M33" s="13"/>
      <c r="N33" s="4"/>
      <c r="O33" s="4"/>
      <c r="P33" s="4"/>
      <c r="Q33" s="7"/>
      <c r="R33" s="98">
        <f t="shared" si="2"/>
        <v>0</v>
      </c>
      <c r="S33" s="18"/>
    </row>
    <row r="34" spans="1:19" x14ac:dyDescent="0.2">
      <c r="A34" s="18"/>
      <c r="B34" s="4"/>
      <c r="C34" s="4"/>
      <c r="D34" s="5"/>
      <c r="E34" s="4"/>
      <c r="F34" s="6"/>
      <c r="G34" s="4" t="s">
        <v>0</v>
      </c>
      <c r="H34" s="4"/>
      <c r="I34" s="13"/>
      <c r="J34" s="4"/>
      <c r="K34" s="4"/>
      <c r="L34" s="4"/>
      <c r="M34" s="13"/>
      <c r="N34" s="4"/>
      <c r="O34" s="4"/>
      <c r="P34" s="4"/>
      <c r="Q34" s="7"/>
      <c r="R34" s="98">
        <f t="shared" si="2"/>
        <v>0</v>
      </c>
      <c r="S34" s="18"/>
    </row>
    <row r="35" spans="1:19" x14ac:dyDescent="0.2">
      <c r="A35" s="18"/>
      <c r="B35" s="4"/>
      <c r="C35" s="4"/>
      <c r="D35" s="5"/>
      <c r="E35" s="4"/>
      <c r="F35" s="6"/>
      <c r="G35" s="4" t="s">
        <v>0</v>
      </c>
      <c r="H35" s="4"/>
      <c r="I35" s="13"/>
      <c r="J35" s="4"/>
      <c r="K35" s="4"/>
      <c r="L35" s="4"/>
      <c r="M35" s="13"/>
      <c r="N35" s="4"/>
      <c r="O35" s="4"/>
      <c r="P35" s="4"/>
      <c r="Q35" s="7"/>
      <c r="R35" s="98">
        <f t="shared" si="2"/>
        <v>0</v>
      </c>
      <c r="S35" s="18"/>
    </row>
    <row r="36" spans="1:19" x14ac:dyDescent="0.2">
      <c r="A36" s="18"/>
      <c r="B36" s="4"/>
      <c r="C36" s="4"/>
      <c r="D36" s="5"/>
      <c r="E36" s="4"/>
      <c r="F36" s="6"/>
      <c r="G36" s="4" t="s">
        <v>0</v>
      </c>
      <c r="H36" s="4"/>
      <c r="I36" s="13"/>
      <c r="J36" s="4"/>
      <c r="K36" s="4"/>
      <c r="L36" s="4"/>
      <c r="M36" s="13"/>
      <c r="N36" s="4"/>
      <c r="O36" s="4"/>
      <c r="P36" s="4"/>
      <c r="Q36" s="7"/>
      <c r="R36" s="98">
        <f t="shared" si="2"/>
        <v>0</v>
      </c>
      <c r="S36" s="18"/>
    </row>
    <row r="37" spans="1:19" x14ac:dyDescent="0.2">
      <c r="A37" s="18"/>
      <c r="B37" s="4"/>
      <c r="C37" s="4"/>
      <c r="D37" s="5"/>
      <c r="E37" s="4"/>
      <c r="F37" s="6"/>
      <c r="G37" s="4" t="s">
        <v>0</v>
      </c>
      <c r="H37" s="4"/>
      <c r="I37" s="13"/>
      <c r="J37" s="4"/>
      <c r="K37" s="4"/>
      <c r="L37" s="4"/>
      <c r="M37" s="13"/>
      <c r="N37" s="4"/>
      <c r="O37" s="4"/>
      <c r="P37" s="4"/>
      <c r="Q37" s="7"/>
      <c r="R37" s="98">
        <f t="shared" si="2"/>
        <v>0</v>
      </c>
      <c r="S37" s="18"/>
    </row>
    <row r="38" spans="1:19" x14ac:dyDescent="0.2">
      <c r="A38" s="18"/>
      <c r="B38" s="4"/>
      <c r="C38" s="4"/>
      <c r="D38" s="5"/>
      <c r="E38" s="4"/>
      <c r="F38" s="6"/>
      <c r="G38" s="4" t="s">
        <v>0</v>
      </c>
      <c r="H38" s="4"/>
      <c r="I38" s="13"/>
      <c r="J38" s="4"/>
      <c r="K38" s="4"/>
      <c r="L38" s="4"/>
      <c r="M38" s="13"/>
      <c r="N38" s="4"/>
      <c r="O38" s="4"/>
      <c r="P38" s="4"/>
      <c r="Q38" s="7"/>
      <c r="R38" s="98">
        <f t="shared" si="0"/>
        <v>0</v>
      </c>
      <c r="S38" s="97"/>
    </row>
    <row r="39" spans="1:19" x14ac:dyDescent="0.2">
      <c r="A39" s="18"/>
      <c r="B39" s="4"/>
      <c r="C39" s="4"/>
      <c r="D39" s="5"/>
      <c r="E39" s="4"/>
      <c r="F39" s="6"/>
      <c r="G39" s="4" t="s">
        <v>0</v>
      </c>
      <c r="H39" s="4"/>
      <c r="I39" s="13"/>
      <c r="J39" s="4"/>
      <c r="K39" s="4"/>
      <c r="L39" s="4"/>
      <c r="M39" s="13"/>
      <c r="N39" s="4"/>
      <c r="O39" s="4"/>
      <c r="P39" s="4"/>
      <c r="Q39" s="7"/>
      <c r="R39" s="98">
        <f>C39*D39/1000*F39/1000</f>
        <v>0</v>
      </c>
      <c r="S39" s="97"/>
    </row>
    <row r="40" spans="1:19" x14ac:dyDescent="0.2">
      <c r="A40" s="18"/>
      <c r="B40" s="4"/>
      <c r="C40" s="4"/>
      <c r="D40" s="5"/>
      <c r="E40" s="4"/>
      <c r="F40" s="6"/>
      <c r="G40" s="4" t="s">
        <v>0</v>
      </c>
      <c r="H40" s="4"/>
      <c r="I40" s="13"/>
      <c r="J40" s="4"/>
      <c r="K40" s="4"/>
      <c r="L40" s="4"/>
      <c r="M40" s="13"/>
      <c r="N40" s="4"/>
      <c r="O40" s="4"/>
      <c r="P40" s="4"/>
      <c r="Q40" s="7"/>
      <c r="R40" s="98">
        <f>C40*D40/1000*F40/1000</f>
        <v>0</v>
      </c>
      <c r="S40" s="97"/>
    </row>
    <row r="41" spans="1:19" x14ac:dyDescent="0.2">
      <c r="A41" s="18"/>
      <c r="B41" s="4"/>
      <c r="C41" s="4"/>
      <c r="D41" s="5"/>
      <c r="E41" s="4"/>
      <c r="F41" s="6"/>
      <c r="G41" s="4" t="s">
        <v>0</v>
      </c>
      <c r="H41" s="4"/>
      <c r="I41" s="13"/>
      <c r="J41" s="4"/>
      <c r="K41" s="4"/>
      <c r="L41" s="4"/>
      <c r="M41" s="13"/>
      <c r="N41" s="4"/>
      <c r="O41" s="4"/>
      <c r="P41" s="4"/>
      <c r="Q41" s="7"/>
      <c r="R41" s="98">
        <f>C41*D41/1000*F41/1000</f>
        <v>0</v>
      </c>
      <c r="S41" s="97"/>
    </row>
    <row r="42" spans="1:19" x14ac:dyDescent="0.2">
      <c r="A42" s="18"/>
      <c r="B42" s="4"/>
      <c r="C42" s="4"/>
      <c r="D42" s="5"/>
      <c r="E42" s="4"/>
      <c r="F42" s="6"/>
      <c r="G42" s="4" t="s">
        <v>0</v>
      </c>
      <c r="H42" s="4"/>
      <c r="I42" s="13"/>
      <c r="J42" s="4"/>
      <c r="K42" s="4"/>
      <c r="L42" s="4"/>
      <c r="M42" s="13"/>
      <c r="N42" s="4"/>
      <c r="O42" s="4"/>
      <c r="P42" s="4"/>
      <c r="Q42" s="7"/>
      <c r="R42" s="98">
        <f>C42*D42/1000*F42/1000</f>
        <v>0</v>
      </c>
      <c r="S42" s="97"/>
    </row>
    <row r="43" spans="1:19" x14ac:dyDescent="0.2">
      <c r="A43" s="18"/>
      <c r="B43" s="4"/>
      <c r="C43" s="4"/>
      <c r="D43" s="5"/>
      <c r="E43" s="4"/>
      <c r="F43" s="6"/>
      <c r="G43" s="4" t="s">
        <v>0</v>
      </c>
      <c r="H43" s="4"/>
      <c r="I43" s="13"/>
      <c r="J43" s="4"/>
      <c r="K43" s="4"/>
      <c r="L43" s="4"/>
      <c r="M43" s="13"/>
      <c r="N43" s="4"/>
      <c r="O43" s="4"/>
      <c r="P43" s="4"/>
      <c r="Q43" s="7"/>
      <c r="R43" s="98">
        <f t="shared" ref="R43:R45" si="3">C43*D43/1000*F43/1000</f>
        <v>0</v>
      </c>
      <c r="S43" s="97"/>
    </row>
    <row r="44" spans="1:19" x14ac:dyDescent="0.2">
      <c r="A44" s="18"/>
      <c r="B44" s="4"/>
      <c r="C44" s="4"/>
      <c r="D44" s="5"/>
      <c r="E44" s="4"/>
      <c r="F44" s="6"/>
      <c r="G44" s="4" t="s">
        <v>0</v>
      </c>
      <c r="H44" s="4"/>
      <c r="I44" s="13"/>
      <c r="J44" s="4"/>
      <c r="K44" s="4"/>
      <c r="L44" s="4"/>
      <c r="M44" s="13"/>
      <c r="N44" s="4"/>
      <c r="O44" s="4"/>
      <c r="P44" s="4"/>
      <c r="Q44" s="7"/>
      <c r="R44" s="98">
        <f t="shared" si="3"/>
        <v>0</v>
      </c>
      <c r="S44" s="97"/>
    </row>
    <row r="45" spans="1:19" x14ac:dyDescent="0.2">
      <c r="A45" s="18"/>
      <c r="B45" s="4"/>
      <c r="C45" s="4"/>
      <c r="D45" s="5"/>
      <c r="E45" s="4"/>
      <c r="F45" s="6"/>
      <c r="G45" s="4" t="s">
        <v>0</v>
      </c>
      <c r="H45" s="4"/>
      <c r="I45" s="13"/>
      <c r="J45" s="4"/>
      <c r="K45" s="4"/>
      <c r="L45" s="4"/>
      <c r="M45" s="13"/>
      <c r="N45" s="4"/>
      <c r="O45" s="4"/>
      <c r="P45" s="4"/>
      <c r="Q45" s="7"/>
      <c r="R45" s="98">
        <f t="shared" si="3"/>
        <v>0</v>
      </c>
      <c r="S45" s="97"/>
    </row>
    <row r="46" spans="1:19" x14ac:dyDescent="0.2">
      <c r="A46" s="20" t="s">
        <v>5</v>
      </c>
      <c r="B46" s="21" t="s">
        <v>2</v>
      </c>
      <c r="C46" s="21">
        <v>0</v>
      </c>
      <c r="D46" s="22">
        <v>5000</v>
      </c>
      <c r="E46" s="21">
        <v>150</v>
      </c>
      <c r="F46" s="23">
        <v>1000</v>
      </c>
      <c r="G46" s="21" t="s">
        <v>0</v>
      </c>
      <c r="H46" s="21" t="s">
        <v>3</v>
      </c>
      <c r="I46" s="24">
        <v>0.55000000000000004</v>
      </c>
      <c r="J46" s="21" t="s">
        <v>19</v>
      </c>
      <c r="K46" s="21" t="s">
        <v>18</v>
      </c>
      <c r="L46" s="21" t="s">
        <v>7</v>
      </c>
      <c r="M46" s="24">
        <v>0.5</v>
      </c>
      <c r="N46" s="21" t="s">
        <v>19</v>
      </c>
      <c r="O46" s="21" t="s">
        <v>18</v>
      </c>
      <c r="P46" s="21" t="s">
        <v>17</v>
      </c>
      <c r="Q46" s="25" t="s">
        <v>4</v>
      </c>
      <c r="R46" s="99">
        <f>C46*D46/1000*F46/1000</f>
        <v>0</v>
      </c>
      <c r="S46" s="25" t="s">
        <v>74</v>
      </c>
    </row>
    <row r="47" spans="1:19" x14ac:dyDescent="0.2">
      <c r="A47" s="31"/>
      <c r="B47" s="32"/>
      <c r="C47" s="32"/>
      <c r="D47" s="33"/>
      <c r="E47" s="32"/>
      <c r="F47" s="32"/>
      <c r="G47" s="32"/>
      <c r="H47" s="32"/>
      <c r="I47" s="32"/>
      <c r="J47" s="32"/>
      <c r="K47" s="32"/>
      <c r="L47" s="32"/>
      <c r="M47" s="32"/>
      <c r="N47" s="32"/>
      <c r="O47" s="32"/>
      <c r="P47" s="32"/>
      <c r="Q47" s="34" t="s">
        <v>1</v>
      </c>
      <c r="R47" s="100">
        <f>SUBTOTAL(109,Table1[Total
Q×L×M '[m2']])</f>
        <v>0</v>
      </c>
      <c r="S47" s="32"/>
    </row>
    <row r="50" spans="1:18" ht="15" x14ac:dyDescent="0.25">
      <c r="A50" s="87" t="s">
        <v>121</v>
      </c>
    </row>
    <row r="51" spans="1:18" ht="14.25" customHeight="1" x14ac:dyDescent="0.25">
      <c r="A51" s="87"/>
    </row>
    <row r="52" spans="1:18" ht="14.25" customHeight="1" x14ac:dyDescent="0.25">
      <c r="A52" s="45" t="s">
        <v>173</v>
      </c>
      <c r="R52" s="54"/>
    </row>
    <row r="53" spans="1:18" ht="14.25" customHeight="1" x14ac:dyDescent="0.25">
      <c r="J53" s="118" t="s">
        <v>174</v>
      </c>
      <c r="R53" s="54"/>
    </row>
    <row r="54" spans="1:18" ht="14.25" customHeight="1" x14ac:dyDescent="0.25">
      <c r="A54" s="45" t="s">
        <v>133</v>
      </c>
      <c r="J54" s="117" t="s">
        <v>80</v>
      </c>
      <c r="R54" s="54"/>
    </row>
    <row r="55" spans="1:18" ht="14.25" customHeight="1" x14ac:dyDescent="0.25">
      <c r="A55" s="45" t="s">
        <v>175</v>
      </c>
      <c r="R55" s="54"/>
    </row>
    <row r="56" spans="1:18" ht="14.25" customHeight="1" x14ac:dyDescent="0.2">
      <c r="J56" s="119" t="s">
        <v>81</v>
      </c>
      <c r="K56" s="119" t="s">
        <v>82</v>
      </c>
      <c r="L56" s="119" t="s">
        <v>0</v>
      </c>
      <c r="M56" s="119">
        <v>60</v>
      </c>
      <c r="N56" s="119">
        <v>1000</v>
      </c>
      <c r="O56" s="119" t="s">
        <v>7</v>
      </c>
      <c r="P56" s="119" t="s">
        <v>17</v>
      </c>
    </row>
    <row r="57" spans="1:18" ht="14.25" customHeight="1" x14ac:dyDescent="0.25">
      <c r="B57" s="47" t="s">
        <v>124</v>
      </c>
      <c r="C57" s="45" t="s">
        <v>125</v>
      </c>
      <c r="J57" s="120" t="s">
        <v>83</v>
      </c>
      <c r="K57" s="120" t="s">
        <v>83</v>
      </c>
      <c r="L57" s="120" t="s">
        <v>83</v>
      </c>
      <c r="M57" s="120" t="s">
        <v>83</v>
      </c>
      <c r="N57" s="120" t="s">
        <v>83</v>
      </c>
      <c r="O57" s="120" t="s">
        <v>83</v>
      </c>
      <c r="P57" s="120" t="s">
        <v>83</v>
      </c>
      <c r="R57" s="54"/>
    </row>
    <row r="58" spans="1:18" ht="14.25" customHeight="1" x14ac:dyDescent="0.25">
      <c r="B58" s="7" t="s">
        <v>126</v>
      </c>
      <c r="C58" s="55" t="s">
        <v>127</v>
      </c>
      <c r="D58" s="55"/>
      <c r="E58" s="55"/>
      <c r="J58" s="121" t="s">
        <v>176</v>
      </c>
      <c r="K58" s="121" t="s">
        <v>177</v>
      </c>
      <c r="L58" s="121" t="s">
        <v>178</v>
      </c>
      <c r="M58" s="121" t="s">
        <v>179</v>
      </c>
      <c r="N58" s="121" t="s">
        <v>180</v>
      </c>
      <c r="O58" s="122" t="s">
        <v>181</v>
      </c>
      <c r="P58" s="122" t="s">
        <v>182</v>
      </c>
      <c r="R58" s="54"/>
    </row>
    <row r="59" spans="1:18" ht="14.25" customHeight="1" x14ac:dyDescent="0.2">
      <c r="B59" s="56" t="s">
        <v>126</v>
      </c>
      <c r="C59" s="57" t="s">
        <v>128</v>
      </c>
      <c r="D59" s="57"/>
      <c r="E59" s="57"/>
      <c r="M59" s="121" t="s">
        <v>84</v>
      </c>
      <c r="N59" s="121" t="s">
        <v>85</v>
      </c>
      <c r="O59" s="122" t="s">
        <v>183</v>
      </c>
      <c r="P59" s="122" t="s">
        <v>184</v>
      </c>
    </row>
    <row r="60" spans="1:18" ht="14.25" customHeight="1" x14ac:dyDescent="0.2">
      <c r="B60" s="58" t="s">
        <v>126</v>
      </c>
      <c r="C60" s="59" t="s">
        <v>129</v>
      </c>
      <c r="D60" s="59"/>
      <c r="E60" s="59"/>
      <c r="O60" s="122" t="s">
        <v>185</v>
      </c>
      <c r="P60" s="122" t="s">
        <v>185</v>
      </c>
    </row>
    <row r="61" spans="1:18" ht="14.25" customHeight="1" x14ac:dyDescent="0.2">
      <c r="B61" s="60" t="s">
        <v>130</v>
      </c>
      <c r="C61" s="61" t="s">
        <v>131</v>
      </c>
      <c r="D61" s="61"/>
      <c r="E61" s="61"/>
    </row>
    <row r="62" spans="1:18" ht="14.25" customHeight="1" x14ac:dyDescent="0.2">
      <c r="J62" s="118" t="s">
        <v>186</v>
      </c>
    </row>
    <row r="64" spans="1:18" ht="15" x14ac:dyDescent="0.25">
      <c r="A64" s="46" t="s">
        <v>187</v>
      </c>
      <c r="J64" s="117" t="s">
        <v>188</v>
      </c>
      <c r="L64" s="123"/>
      <c r="M64" s="124" t="s">
        <v>189</v>
      </c>
    </row>
    <row r="65" spans="1:13" x14ac:dyDescent="0.2">
      <c r="J65" s="117" t="s">
        <v>190</v>
      </c>
      <c r="M65" s="124" t="s">
        <v>191</v>
      </c>
    </row>
    <row r="66" spans="1:13" x14ac:dyDescent="0.2">
      <c r="A66"/>
      <c r="B66" s="62" t="s">
        <v>216</v>
      </c>
    </row>
    <row r="67" spans="1:13" x14ac:dyDescent="0.2">
      <c r="A67"/>
      <c r="B67" s="62" t="s">
        <v>217</v>
      </c>
    </row>
    <row r="68" spans="1:13" x14ac:dyDescent="0.2">
      <c r="A68"/>
      <c r="B68" s="62" t="s">
        <v>218</v>
      </c>
    </row>
    <row r="69" spans="1:13" x14ac:dyDescent="0.2">
      <c r="A69"/>
    </row>
    <row r="70" spans="1:13" x14ac:dyDescent="0.2">
      <c r="A70"/>
      <c r="B70" s="62" t="s">
        <v>219</v>
      </c>
    </row>
    <row r="71" spans="1:13" x14ac:dyDescent="0.2">
      <c r="B71" s="62"/>
    </row>
  </sheetData>
  <sheetProtection sheet="1" insertRows="0" deleteRows="0"/>
  <dataConsolidate/>
  <mergeCells count="6">
    <mergeCell ref="G5:K8"/>
    <mergeCell ref="M21:P21"/>
    <mergeCell ref="D21:F21"/>
    <mergeCell ref="G21:H21"/>
    <mergeCell ref="A21:C21"/>
    <mergeCell ref="I21:L21"/>
  </mergeCells>
  <phoneticPr fontId="4" type="noConversion"/>
  <conditionalFormatting sqref="A24:Q46">
    <cfRule type="expression" dxfId="562" priority="2">
      <formula>OR(A24="")</formula>
    </cfRule>
  </conditionalFormatting>
  <conditionalFormatting sqref="C24:C46">
    <cfRule type="cellIs" dxfId="561" priority="26" operator="lessThan">
      <formula>0</formula>
    </cfRule>
  </conditionalFormatting>
  <conditionalFormatting sqref="D24:D46">
    <cfRule type="cellIs" dxfId="560" priority="8" operator="lessThan">
      <formula>2000</formula>
    </cfRule>
    <cfRule type="cellIs" dxfId="559" priority="20" operator="notBetween">
      <formula>2000</formula>
      <formula>14000</formula>
    </cfRule>
  </conditionalFormatting>
  <conditionalFormatting sqref="E24:E46">
    <cfRule type="expression" dxfId="558" priority="21">
      <formula>OR(AND(H24="Power T",OR(E24=220)))</formula>
    </cfRule>
    <cfRule type="expression" dxfId="557" priority="24">
      <formula>OR(AND(H24="Power T",OR(E24=50)),AND(H24="Power S",OR(E24=220,E24=250)),AND(H24="Perform R",OR(E24=50,E24=220,E24=250)),AND(H24="Perform C",OR(E24=220,E24=250)))</formula>
    </cfRule>
    <cfRule type="expression" dxfId="556" priority="25">
      <formula>NOT(OR(E24=50,E24=60,E24=80,E24=100,E24=120,E24=133,E24=150,E24=172,E24=200,E24=220,E24=240,E24=250))</formula>
    </cfRule>
  </conditionalFormatting>
  <conditionalFormatting sqref="F24:F46">
    <cfRule type="cellIs" dxfId="555" priority="19" operator="notBetween">
      <formula>600</formula>
      <formula>1200</formula>
    </cfRule>
  </conditionalFormatting>
  <conditionalFormatting sqref="G24:G46">
    <cfRule type="expression" dxfId="554" priority="17">
      <formula>NOT(OR(G24="FTV",G24=""))</formula>
    </cfRule>
  </conditionalFormatting>
  <conditionalFormatting sqref="H24:H46">
    <cfRule type="expression" dxfId="553" priority="13">
      <formula>OR(AND(H24="Power T",OR(E24=220)))</formula>
    </cfRule>
    <cfRule type="expression" dxfId="552" priority="14">
      <formula>OR(AND(H24="Power T",OR(E24=50)),AND(H24="Power S",OR(E24=220,E24=250)),AND(H24="Perform R",OR(E24=50,E24=220,E24=250)),AND(H24="Perform C",OR(E24=220,E24=250)))</formula>
    </cfRule>
    <cfRule type="expression" dxfId="551" priority="15">
      <formula>NOT(OR(H24="Power T",H24="Power S",H24="Perform R",H24="Perform C"))</formula>
    </cfRule>
  </conditionalFormatting>
  <conditionalFormatting sqref="I24:I46">
    <cfRule type="expression" dxfId="550" priority="3">
      <formula>AND(L24="G",NOT(OR(I24=0.7,I24=0.75,I24=0.8)))</formula>
    </cfRule>
  </conditionalFormatting>
  <conditionalFormatting sqref="J24:J46">
    <cfRule type="expression" dxfId="549" priority="12">
      <formula>NOT(OR(J24="SP 25",J24="SP 25",J24="PVDF 25",J24="PVDF 35",J24="PUR 50",J24="PVCF 150",J24="HPS 200",J24="PRISMA",J24="PRISMA ELEMENTS",J24="Inox 304",J24="Inox 316L",J24="Inox 316"))</formula>
    </cfRule>
  </conditionalFormatting>
  <conditionalFormatting sqref="L24:L46">
    <cfRule type="expression" dxfId="548" priority="4">
      <formula>AND(L24="G",NOT(OR(I24=0.7,I24=0.75,I24=0.8)))</formula>
    </cfRule>
    <cfRule type="expression" dxfId="547" priority="11">
      <formula>NOT(OR(L24="S",L24="V",L24="V2",L24="G",L24="M",L24="M3",L24="M8"))</formula>
    </cfRule>
  </conditionalFormatting>
  <conditionalFormatting sqref="N24:N46">
    <cfRule type="expression" dxfId="546" priority="7">
      <formula>NOT(OR(N24="SP 25",N24="SP 25",N24="PVDF 25",N24="PVDF 35",N24="PUR 50",N24="PVCF 150",N24="HPS 200",N24="PRISMA",N24="PRISMA ELEMENTS",N24="Inox 304",N24="Inox 316L",N24="Inox 316"))</formula>
    </cfRule>
  </conditionalFormatting>
  <conditionalFormatting sqref="P24:P46">
    <cfRule type="expression" dxfId="545" priority="10">
      <formula>NOT(OR(P24="S",P24="V",P24="V2",P24="G",P24="M2"))</formula>
    </cfRule>
  </conditionalFormatting>
  <conditionalFormatting sqref="S46">
    <cfRule type="expression" dxfId="544" priority="1">
      <formula>OR(S46="")</formula>
    </cfRule>
  </conditionalFormatting>
  <dataValidations count="10">
    <dataValidation type="list" allowBlank="1" sqref="E24:E46" xr:uid="{FEF8DC4D-41AA-488B-9905-30C522186B61}">
      <formula1>"50,60,80,100,120,133,150,172,200,220,240,250"</formula1>
    </dataValidation>
    <dataValidation type="whole" errorStyle="information" allowBlank="1" errorTitle="Wrong length" error="Insert length (whole number)_x000a_2000 to 14000 mm" sqref="D24:D46"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46" xr:uid="{DF9033AC-78D8-43B1-8D5E-6AC924A57292}">
      <formula1>600</formula1>
      <formula2>1200</formula2>
    </dataValidation>
    <dataValidation type="list" allowBlank="1" sqref="H24:H46" xr:uid="{76217EF6-9B24-4A55-A2D2-FC8B89701E65}">
      <formula1>"Power T,Power S,Perform R,Perform C"</formula1>
    </dataValidation>
    <dataValidation type="list" allowBlank="1" sqref="L24:L46" xr:uid="{A077B575-636F-40C7-9C66-980D2547CD72}">
      <formula1>"S,V,V2,G,M,M3,M8"</formula1>
    </dataValidation>
    <dataValidation type="list" allowBlank="1" sqref="P24:P46" xr:uid="{69EBF4DB-CADE-4400-9147-945D440951D6}">
      <formula1>"S,V,V2,G,M2"</formula1>
    </dataValidation>
    <dataValidation type="whole" operator="greaterThanOrEqual" allowBlank="1" sqref="C24:C46" xr:uid="{07D0D75C-8CBD-4254-880A-84BC072B11D3}">
      <formula1>0</formula1>
    </dataValidation>
    <dataValidation type="list" allowBlank="1" sqref="J24:J46 N24:N46" xr:uid="{0863725A-42FB-4EA6-BF00-685BDE68D5F4}">
      <formula1>"SP 25,SP 25,PVDF 25,PVDF 35,PUR 50,PVCF 150,HPS 200,PRISMA,PRISMA ELEMENTS,Inox 304,Inox 316L,Inox 316"</formula1>
    </dataValidation>
    <dataValidation type="list" allowBlank="1" sqref="G24:G46" xr:uid="{7EFE58AF-62E3-4BFF-B13D-44B1A9A6EC13}">
      <formula1>"FTV"</formula1>
    </dataValidation>
    <dataValidation type="list" allowBlank="1" showInputMessage="1" showErrorMessage="1" sqref="S24:S46" xr:uid="{A067A935-0F1F-4DD4-93BF-4F7FEDFE1E7F}">
      <formula1>"Priority A, Priority B, Priority C"</formula1>
    </dataValidation>
  </dataValidations>
  <hyperlinks>
    <hyperlink ref="B68" r:id="rId1" tooltip="Download" display="https://www.trimo-group.com/files/downloads/Trimoterm Fireproof Panels Brochure.pdf" xr:uid="{58045E68-D524-4D67-BC40-A35C26FBABE5}"/>
    <hyperlink ref="B70" r:id="rId2" display="pack" xr:uid="{1264517A-A28F-4D91-BB63-9928D6DEBB44}"/>
    <hyperlink ref="B66" r:id="rId3" tooltip="Download" display="https://www.trimo-group.com/files/downloads/Trimoterm Technical Specification.pdf" xr:uid="{745B4BDD-D594-491E-A299-628775227B15}"/>
    <hyperlink ref="B67" r:id="rId4" xr:uid="{3ED4C1F9-0ED1-463E-828B-A7ACD00F3CC6}"/>
  </hyperlinks>
  <pageMargins left="0.39370078740157483" right="0.39370078740157483" top="0.39370078740157483" bottom="0.39370078740157483" header="0.31496062992125984" footer="0.31496062992125984"/>
  <pageSetup paperSize="9" scale="56" pageOrder="overThenDown" orientation="landscape" r:id="rId5"/>
  <ignoredErrors>
    <ignoredError sqref="C46:F46 A2:B2 A48:XFD49 T47:XFD47 A4:XFD4 A3:B3 D3 F3:XFD3 C69:XFD69 C66:XFD66 C67:XFD67 C68:XFD68 A71:XFD1048576 C70:XFD70 A51:XFD51 B50:XFD50 A63:XFD63 A57 D57:I57 A58 D58:I58 A59 D59:L59 A60 D60:N60 A61 D61:XFD61 B55:XFD55 B54:I54 A1:B1 D1:XFD1 D2:XFD2 A10:XFD11 B5:F5 H5:XFD5 B6:XFD6 B7:XFD7 B8:XFD8 B9:XFD9 A18:XFD20 B12:XFD12 B13:XFD13 B14:XFD14 A15:F15 H15:XFD15 A16:F16 H16:XFD16 B17:F17 H17:XFD17 A22:XFD22 B21:C21 E21:F21 H21 A25:F25 J21:L21 N21:P21 T21:XFD21 T23:XFD23 A24:F24 H24:XFD24 H25:XFD25 A38:F38 H38:XFD38 A39:F39 H39:XFD39 A40:F40 H40:XFD40 A41:F41 H41:XFD41 A42:F42 H42:XFD42 A43:F43 H43:XFD43 A44:F44 H44:XFD44 A45:F45 H45:XFD45 I46 A56:K56 M56:N56 M46 R46 Q56:XFD56 T46:XFD46 A53:I53 B52:XFD52 K53:XFD53 K54:XFD54 Q57:XFD57 Q58:XFD58 Q59:XFD59 Q60:XFD60 A62:I62 K62:XFD62 A65:I65 B64:I64 K64:L64 N64:XFD64 K65:L65 N65:XFD6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5" id="{00000000-000E-0000-0100-000004000000}">
            <xm:f>COUNTIF(List_Values!$A$2:$A$11,I24)=0</xm:f>
            <x14:dxf>
              <fill>
                <patternFill patternType="solid">
                  <bgColor rgb="FFFFC7CE"/>
                </patternFill>
              </fill>
            </x14:dxf>
          </x14:cfRule>
          <xm:sqref>I24:I46</xm:sqref>
        </x14:conditionalFormatting>
        <x14:conditionalFormatting xmlns:xm="http://schemas.microsoft.com/office/excel/2006/main">
          <x14:cfRule type="expression" priority="6" id="{00000000-000E-0000-0100-000005000000}">
            <xm:f>COUNTIF(List_Values!$A$2:$A$11,M24)=0</xm:f>
            <x14:dxf>
              <fill>
                <patternFill patternType="solid">
                  <bgColor rgb="FFFFC7CE"/>
                </patternFill>
              </fill>
            </x14:dxf>
          </x14:cfRule>
          <xm:sqref>M24:M46</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EACDF0AC-02FA-458D-BE1F-D672031E2AE4}">
          <x14:formula1>
            <xm:f>List_Values!$A$2:$A$11</xm:f>
          </x14:formula1>
          <xm:sqref>M24:M46 I24:I46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85" zoomScaleNormal="85" zoomScaleSheetLayoutView="70" workbookViewId="0">
      <selection activeCell="O4" sqref="O4"/>
    </sheetView>
  </sheetViews>
  <sheetFormatPr defaultColWidth="9" defaultRowHeight="14.25" x14ac:dyDescent="0.2"/>
  <cols>
    <col min="1" max="1" width="17.625" style="45" customWidth="1"/>
    <col min="2" max="2" width="14.625" style="45" customWidth="1"/>
    <col min="3" max="6" width="10.125" style="45" customWidth="1"/>
    <col min="7" max="9" width="10.625" style="45" customWidth="1"/>
    <col min="10" max="10" width="10.125" style="45" customWidth="1"/>
    <col min="11" max="11" width="10.75" style="45" customWidth="1"/>
    <col min="12" max="12" width="10.625" style="45" customWidth="1"/>
    <col min="13" max="14" width="12.625" style="45" customWidth="1"/>
    <col min="15" max="16" width="10.625" style="45" customWidth="1"/>
    <col min="17" max="18" width="12.625" style="45" customWidth="1"/>
    <col min="19" max="19" width="10.625" style="45" customWidth="1"/>
    <col min="20" max="20" width="24.625" style="45" customWidth="1"/>
    <col min="21" max="21" width="10.625" style="45" customWidth="1"/>
    <col min="22" max="16384" width="9" style="45"/>
  </cols>
  <sheetData>
    <row r="1" spans="1:21" s="72" customFormat="1" ht="15.75" x14ac:dyDescent="0.25">
      <c r="B1" s="73"/>
      <c r="C1" s="74" t="s">
        <v>136</v>
      </c>
    </row>
    <row r="2" spans="1:21" s="72" customFormat="1" ht="26.25" x14ac:dyDescent="0.4">
      <c r="A2" s="75"/>
      <c r="B2" s="73"/>
      <c r="C2" s="76" t="s">
        <v>192</v>
      </c>
    </row>
    <row r="3" spans="1:21" s="72" customFormat="1" ht="15.75" x14ac:dyDescent="0.25">
      <c r="A3" s="75"/>
      <c r="B3" s="73"/>
      <c r="C3" s="77" t="s">
        <v>105</v>
      </c>
      <c r="D3" s="78" t="str" cm="1">
        <f t="array" ref="D3">LOOKUP(2,1/(Updates!A:A&lt;&gt;""),Updates!A:A)</f>
        <v>1.4.1</v>
      </c>
      <c r="E3" s="89" t="s">
        <v>220</v>
      </c>
    </row>
    <row r="4" spans="1:21" s="72" customFormat="1" ht="14.25" customHeight="1" x14ac:dyDescent="0.25">
      <c r="H4" s="75"/>
    </row>
    <row r="5" spans="1:21" ht="15" x14ac:dyDescent="0.25">
      <c r="A5" s="79" t="s">
        <v>138</v>
      </c>
      <c r="B5" s="80" t="str">
        <f>IF('Panel FTV'!B5=0,"",'Panel FTV'!B5)</f>
        <v/>
      </c>
      <c r="C5" s="81"/>
    </row>
    <row r="6" spans="1:21" ht="15" x14ac:dyDescent="0.25">
      <c r="A6" s="79" t="s">
        <v>140</v>
      </c>
      <c r="B6" s="80" t="str">
        <f>IF('Panel FTV'!B6=0,"",'Panel FTV'!B6)</f>
        <v/>
      </c>
      <c r="C6" s="81"/>
    </row>
    <row r="7" spans="1:21" ht="15" x14ac:dyDescent="0.25">
      <c r="A7" s="79" t="s">
        <v>141</v>
      </c>
      <c r="B7" s="80" t="str">
        <f>IF('Panel FTV'!B7=0,"",'Panel FTV'!B7)</f>
        <v/>
      </c>
      <c r="C7" s="81"/>
    </row>
    <row r="8" spans="1:21" ht="15" x14ac:dyDescent="0.25">
      <c r="A8" s="79" t="s">
        <v>142</v>
      </c>
      <c r="B8" s="80" t="str">
        <f>IF('Panel FTV'!B8=0,"",'Panel FTV'!B8)</f>
        <v/>
      </c>
      <c r="C8" s="81"/>
    </row>
    <row r="9" spans="1:21" ht="15" x14ac:dyDescent="0.25">
      <c r="A9" s="79" t="s">
        <v>143</v>
      </c>
      <c r="B9" s="80" t="str">
        <f>IF('Panel FTV'!B9=0,"",'Panel FTV'!B9)</f>
        <v/>
      </c>
      <c r="C9" s="81"/>
    </row>
    <row r="10" spans="1:21" ht="14.25" customHeight="1" x14ac:dyDescent="0.2"/>
    <row r="11" spans="1:21" x14ac:dyDescent="0.2">
      <c r="T11" s="71"/>
      <c r="U11" s="71"/>
    </row>
    <row r="12" spans="1:21" ht="15" x14ac:dyDescent="0.25">
      <c r="A12" s="79" t="s">
        <v>144</v>
      </c>
      <c r="B12" s="80" t="str">
        <f>IF('Panel FTV'!B12=0,"",'Panel FTV'!B12)</f>
        <v/>
      </c>
      <c r="C12" s="82"/>
      <c r="T12" s="71"/>
      <c r="U12" s="71"/>
    </row>
    <row r="13" spans="1:21" ht="15" x14ac:dyDescent="0.25">
      <c r="A13" s="79" t="s">
        <v>145</v>
      </c>
      <c r="B13" s="80" t="str">
        <f>IF('Panel FTV'!B13=0,"",'Panel FTV'!B13)</f>
        <v/>
      </c>
      <c r="C13" s="82"/>
      <c r="M13" s="49"/>
      <c r="T13" s="71"/>
      <c r="U13" s="71"/>
    </row>
    <row r="14" spans="1:21" ht="15" x14ac:dyDescent="0.25">
      <c r="A14" s="79" t="s">
        <v>146</v>
      </c>
      <c r="B14" s="80" t="str">
        <f>IF('Panel FTV'!B14=0,"",'Panel FTV'!B14)</f>
        <v/>
      </c>
      <c r="C14" s="82"/>
      <c r="T14" s="71"/>
      <c r="U14" s="71"/>
    </row>
    <row r="15" spans="1:21" ht="14.25" customHeight="1" x14ac:dyDescent="0.2">
      <c r="O15" s="139" t="s">
        <v>193</v>
      </c>
      <c r="P15" s="139"/>
      <c r="Q15" s="139"/>
    </row>
    <row r="16" spans="1:21" x14ac:dyDescent="0.2">
      <c r="O16" s="139"/>
      <c r="P16" s="139"/>
      <c r="Q16" s="139"/>
    </row>
    <row r="17" spans="1:22" ht="15" x14ac:dyDescent="0.25">
      <c r="A17" s="79" t="s">
        <v>149</v>
      </c>
      <c r="B17" s="80" t="str">
        <f>IF('Panel FTV'!B17=0,"",'Panel FTV'!B17)</f>
        <v/>
      </c>
      <c r="C17" s="82"/>
      <c r="O17" s="139"/>
      <c r="P17" s="139"/>
      <c r="Q17" s="139"/>
    </row>
    <row r="18" spans="1:22" x14ac:dyDescent="0.2">
      <c r="O18" s="139"/>
      <c r="P18" s="139"/>
      <c r="Q18" s="139"/>
    </row>
    <row r="19" spans="1:22" x14ac:dyDescent="0.2">
      <c r="O19" s="139"/>
      <c r="P19" s="139"/>
      <c r="Q19" s="139"/>
    </row>
    <row r="21" spans="1:22" s="72" customFormat="1" ht="15.75" customHeight="1" x14ac:dyDescent="0.2">
      <c r="A21" s="138" t="s">
        <v>151</v>
      </c>
      <c r="B21" s="138"/>
      <c r="C21" s="138"/>
      <c r="D21" s="138" t="s">
        <v>194</v>
      </c>
      <c r="E21" s="138"/>
      <c r="F21" s="138"/>
      <c r="G21" s="138" t="s">
        <v>152</v>
      </c>
      <c r="H21" s="138"/>
      <c r="I21" s="138"/>
      <c r="J21" s="138" t="s">
        <v>153</v>
      </c>
      <c r="K21" s="138"/>
      <c r="L21" s="135" t="s">
        <v>154</v>
      </c>
      <c r="M21" s="136"/>
      <c r="N21" s="136"/>
      <c r="O21" s="137"/>
      <c r="P21" s="135" t="s">
        <v>155</v>
      </c>
      <c r="Q21" s="136"/>
      <c r="R21" s="136"/>
      <c r="S21" s="137"/>
      <c r="T21" s="83" t="s">
        <v>156</v>
      </c>
      <c r="U21" s="83" t="s">
        <v>157</v>
      </c>
      <c r="V21" s="83" t="s">
        <v>158</v>
      </c>
    </row>
    <row r="22" spans="1:22" ht="3" customHeight="1" x14ac:dyDescent="0.25">
      <c r="A22" s="50"/>
      <c r="B22" s="50"/>
      <c r="C22" s="50"/>
      <c r="D22" s="50"/>
      <c r="E22" s="50"/>
      <c r="F22" s="50"/>
      <c r="G22" s="50"/>
      <c r="H22" s="50"/>
      <c r="I22" s="50"/>
      <c r="J22" s="50"/>
      <c r="K22" s="50"/>
      <c r="L22" s="50"/>
      <c r="M22" s="50"/>
      <c r="N22" s="50"/>
      <c r="O22" s="50"/>
      <c r="P22" s="50"/>
      <c r="Q22" s="50"/>
      <c r="R22" s="50"/>
      <c r="S22" s="50"/>
      <c r="T22" s="50"/>
      <c r="U22" s="50"/>
      <c r="V22" s="103"/>
    </row>
    <row r="23" spans="1:22" s="72" customFormat="1" ht="45" x14ac:dyDescent="0.2">
      <c r="A23" s="84" t="s">
        <v>159</v>
      </c>
      <c r="B23" s="85" t="s">
        <v>160</v>
      </c>
      <c r="C23" s="85" t="s">
        <v>161</v>
      </c>
      <c r="D23" s="85" t="s">
        <v>9</v>
      </c>
      <c r="E23" s="85" t="s">
        <v>10</v>
      </c>
      <c r="F23" s="85" t="s">
        <v>195</v>
      </c>
      <c r="G23" s="85" t="s">
        <v>196</v>
      </c>
      <c r="H23" s="85" t="s">
        <v>163</v>
      </c>
      <c r="I23" s="85" t="s">
        <v>164</v>
      </c>
      <c r="J23" s="85" t="s">
        <v>153</v>
      </c>
      <c r="K23" s="85" t="s">
        <v>165</v>
      </c>
      <c r="L23" s="85" t="s">
        <v>166</v>
      </c>
      <c r="M23" s="85" t="s">
        <v>197</v>
      </c>
      <c r="N23" s="85" t="s">
        <v>167</v>
      </c>
      <c r="O23" s="85" t="s">
        <v>168</v>
      </c>
      <c r="P23" s="85" t="s">
        <v>169</v>
      </c>
      <c r="Q23" s="85" t="s">
        <v>170</v>
      </c>
      <c r="R23" s="85" t="s">
        <v>171</v>
      </c>
      <c r="S23" s="85" t="s">
        <v>172</v>
      </c>
      <c r="T23" s="85" t="s">
        <v>156</v>
      </c>
      <c r="U23" s="86" t="s">
        <v>23</v>
      </c>
      <c r="V23" s="85" t="s">
        <v>158</v>
      </c>
    </row>
    <row r="24" spans="1:22" x14ac:dyDescent="0.2">
      <c r="A24" s="18"/>
      <c r="B24" s="4"/>
      <c r="C24" s="4"/>
      <c r="D24" s="5"/>
      <c r="E24" s="5"/>
      <c r="F24" s="5"/>
      <c r="G24" s="8">
        <f>D24+E24</f>
        <v>0</v>
      </c>
      <c r="H24" s="4"/>
      <c r="I24" s="6"/>
      <c r="J24" s="4" t="s">
        <v>0</v>
      </c>
      <c r="K24" s="4"/>
      <c r="L24" s="13"/>
      <c r="M24" s="4"/>
      <c r="N24" s="4"/>
      <c r="O24" s="4"/>
      <c r="P24" s="12"/>
      <c r="Q24" s="4"/>
      <c r="R24" s="4"/>
      <c r="S24" s="4"/>
      <c r="T24" s="7"/>
      <c r="U24" s="19">
        <f>C24*G24/1000*I24/1000</f>
        <v>0</v>
      </c>
      <c r="V24" s="96"/>
    </row>
    <row r="25" spans="1:22" x14ac:dyDescent="0.2">
      <c r="A25" s="18"/>
      <c r="B25" s="4"/>
      <c r="C25" s="4"/>
      <c r="D25" s="5"/>
      <c r="E25" s="5"/>
      <c r="F25" s="5"/>
      <c r="G25" s="8">
        <f t="shared" ref="G25:G26" si="0">D25+E25</f>
        <v>0</v>
      </c>
      <c r="H25" s="4"/>
      <c r="I25" s="6"/>
      <c r="J25" s="4" t="s">
        <v>0</v>
      </c>
      <c r="K25" s="4"/>
      <c r="L25" s="13"/>
      <c r="M25" s="4"/>
      <c r="N25" s="4"/>
      <c r="O25" s="4"/>
      <c r="P25" s="13"/>
      <c r="Q25" s="4"/>
      <c r="R25" s="4"/>
      <c r="S25" s="4"/>
      <c r="T25" s="7"/>
      <c r="U25" s="19">
        <f>C25*G25/1000*I25/1000</f>
        <v>0</v>
      </c>
      <c r="V25" s="96"/>
    </row>
    <row r="26" spans="1:22" x14ac:dyDescent="0.2">
      <c r="A26" s="18"/>
      <c r="B26" s="4"/>
      <c r="C26" s="4"/>
      <c r="D26" s="5"/>
      <c r="E26" s="5"/>
      <c r="F26" s="5"/>
      <c r="G26" s="8">
        <f t="shared" si="0"/>
        <v>0</v>
      </c>
      <c r="H26" s="4"/>
      <c r="I26" s="6"/>
      <c r="J26" s="4" t="s">
        <v>0</v>
      </c>
      <c r="K26" s="4"/>
      <c r="L26" s="13"/>
      <c r="M26" s="4"/>
      <c r="N26" s="4"/>
      <c r="O26" s="4"/>
      <c r="P26" s="13"/>
      <c r="Q26" s="4"/>
      <c r="R26" s="4"/>
      <c r="S26" s="4"/>
      <c r="T26" s="7"/>
      <c r="U26" s="19">
        <f>C26*G26/1000*I26/1000</f>
        <v>0</v>
      </c>
      <c r="V26" s="96"/>
    </row>
    <row r="27" spans="1:22" x14ac:dyDescent="0.2">
      <c r="A27" s="18"/>
      <c r="B27" s="4"/>
      <c r="C27" s="4"/>
      <c r="D27" s="5"/>
      <c r="E27" s="5"/>
      <c r="F27" s="5"/>
      <c r="G27" s="8">
        <f>D27+E27</f>
        <v>0</v>
      </c>
      <c r="H27" s="4"/>
      <c r="I27" s="6"/>
      <c r="J27" s="4" t="s">
        <v>0</v>
      </c>
      <c r="K27" s="4"/>
      <c r="L27" s="13"/>
      <c r="M27" s="4"/>
      <c r="N27" s="4"/>
      <c r="O27" s="4"/>
      <c r="P27" s="13"/>
      <c r="Q27" s="4"/>
      <c r="R27" s="4"/>
      <c r="S27" s="4"/>
      <c r="T27" s="7"/>
      <c r="U27" s="19">
        <f>C27*G27/1000*I27/1000</f>
        <v>0</v>
      </c>
      <c r="V27" s="96"/>
    </row>
    <row r="28" spans="1:22" x14ac:dyDescent="0.2">
      <c r="A28" s="18"/>
      <c r="B28" s="4"/>
      <c r="C28" s="4"/>
      <c r="D28" s="5"/>
      <c r="E28" s="5"/>
      <c r="F28" s="5"/>
      <c r="G28" s="8">
        <f t="shared" ref="G28:G32" si="1">D28+E28</f>
        <v>0</v>
      </c>
      <c r="H28" s="4"/>
      <c r="I28" s="6"/>
      <c r="J28" s="4" t="s">
        <v>0</v>
      </c>
      <c r="K28" s="4"/>
      <c r="L28" s="13"/>
      <c r="M28" s="4"/>
      <c r="N28" s="4"/>
      <c r="O28" s="4"/>
      <c r="P28" s="13"/>
      <c r="Q28" s="4"/>
      <c r="R28" s="4"/>
      <c r="S28" s="4"/>
      <c r="T28" s="7"/>
      <c r="U28" s="19">
        <f t="shared" ref="U28:U32" si="2">C28*G28/1000*I28/1000</f>
        <v>0</v>
      </c>
      <c r="V28" s="96"/>
    </row>
    <row r="29" spans="1:22" x14ac:dyDescent="0.2">
      <c r="A29" s="18"/>
      <c r="B29" s="4"/>
      <c r="C29" s="4"/>
      <c r="D29" s="5"/>
      <c r="E29" s="5"/>
      <c r="F29" s="5"/>
      <c r="G29" s="8">
        <f t="shared" si="1"/>
        <v>0</v>
      </c>
      <c r="H29" s="4"/>
      <c r="I29" s="6"/>
      <c r="J29" s="4" t="s">
        <v>0</v>
      </c>
      <c r="K29" s="4"/>
      <c r="L29" s="13"/>
      <c r="M29" s="4"/>
      <c r="N29" s="4"/>
      <c r="O29" s="4"/>
      <c r="P29" s="13"/>
      <c r="Q29" s="4"/>
      <c r="R29" s="4"/>
      <c r="S29" s="4"/>
      <c r="T29" s="7"/>
      <c r="U29" s="19">
        <f t="shared" si="2"/>
        <v>0</v>
      </c>
      <c r="V29" s="96"/>
    </row>
    <row r="30" spans="1:22" x14ac:dyDescent="0.2">
      <c r="A30" s="18"/>
      <c r="B30" s="4"/>
      <c r="C30" s="4"/>
      <c r="D30" s="5"/>
      <c r="E30" s="5"/>
      <c r="F30" s="5"/>
      <c r="G30" s="8">
        <f t="shared" si="1"/>
        <v>0</v>
      </c>
      <c r="H30" s="4"/>
      <c r="I30" s="6"/>
      <c r="J30" s="4" t="s">
        <v>0</v>
      </c>
      <c r="K30" s="4"/>
      <c r="L30" s="13"/>
      <c r="M30" s="4"/>
      <c r="N30" s="4"/>
      <c r="O30" s="4"/>
      <c r="P30" s="13"/>
      <c r="Q30" s="4"/>
      <c r="R30" s="4"/>
      <c r="S30" s="4"/>
      <c r="T30" s="7"/>
      <c r="U30" s="19">
        <f t="shared" si="2"/>
        <v>0</v>
      </c>
      <c r="V30" s="96"/>
    </row>
    <row r="31" spans="1:22" x14ac:dyDescent="0.2">
      <c r="A31" s="18"/>
      <c r="B31" s="4"/>
      <c r="C31" s="4"/>
      <c r="D31" s="5"/>
      <c r="E31" s="5"/>
      <c r="F31" s="5"/>
      <c r="G31" s="8">
        <f t="shared" si="1"/>
        <v>0</v>
      </c>
      <c r="H31" s="4"/>
      <c r="I31" s="6"/>
      <c r="J31" s="4" t="s">
        <v>0</v>
      </c>
      <c r="K31" s="4"/>
      <c r="L31" s="13"/>
      <c r="M31" s="4"/>
      <c r="N31" s="4"/>
      <c r="O31" s="4"/>
      <c r="P31" s="13"/>
      <c r="Q31" s="4"/>
      <c r="R31" s="4"/>
      <c r="S31" s="4"/>
      <c r="T31" s="7"/>
      <c r="U31" s="19">
        <f t="shared" si="2"/>
        <v>0</v>
      </c>
      <c r="V31" s="96"/>
    </row>
    <row r="32" spans="1:22" x14ac:dyDescent="0.2">
      <c r="A32" s="18"/>
      <c r="B32" s="4"/>
      <c r="C32" s="4"/>
      <c r="D32" s="5"/>
      <c r="E32" s="5"/>
      <c r="F32" s="5"/>
      <c r="G32" s="8">
        <f t="shared" si="1"/>
        <v>0</v>
      </c>
      <c r="H32" s="4"/>
      <c r="I32" s="6"/>
      <c r="J32" s="4" t="s">
        <v>0</v>
      </c>
      <c r="K32" s="4"/>
      <c r="L32" s="13"/>
      <c r="M32" s="4"/>
      <c r="N32" s="4"/>
      <c r="O32" s="4"/>
      <c r="P32" s="13"/>
      <c r="Q32" s="4"/>
      <c r="R32" s="4"/>
      <c r="S32" s="4"/>
      <c r="T32" s="7"/>
      <c r="U32" s="19">
        <f t="shared" si="2"/>
        <v>0</v>
      </c>
      <c r="V32" s="96"/>
    </row>
    <row r="33" spans="1:22" x14ac:dyDescent="0.2">
      <c r="A33" s="20" t="s">
        <v>5</v>
      </c>
      <c r="B33" s="21" t="s">
        <v>2</v>
      </c>
      <c r="C33" s="21">
        <v>0</v>
      </c>
      <c r="D33" s="22">
        <v>1000</v>
      </c>
      <c r="E33" s="22">
        <v>1000</v>
      </c>
      <c r="F33" s="22">
        <v>90</v>
      </c>
      <c r="G33" s="35">
        <f>D33+E33</f>
        <v>2000</v>
      </c>
      <c r="H33" s="21">
        <v>150</v>
      </c>
      <c r="I33" s="23">
        <v>1000</v>
      </c>
      <c r="J33" s="21" t="s">
        <v>0</v>
      </c>
      <c r="K33" s="21" t="s">
        <v>3</v>
      </c>
      <c r="L33" s="24">
        <v>0.6</v>
      </c>
      <c r="M33" s="21" t="s">
        <v>19</v>
      </c>
      <c r="N33" s="21" t="s">
        <v>18</v>
      </c>
      <c r="O33" s="21" t="s">
        <v>7</v>
      </c>
      <c r="P33" s="24">
        <v>0.5</v>
      </c>
      <c r="Q33" s="21" t="s">
        <v>19</v>
      </c>
      <c r="R33" s="21" t="s">
        <v>18</v>
      </c>
      <c r="S33" s="21" t="s">
        <v>17</v>
      </c>
      <c r="T33" s="25" t="s">
        <v>4</v>
      </c>
      <c r="U33" s="26">
        <f>C33*G33/1000*I33/1000</f>
        <v>0</v>
      </c>
      <c r="V33" s="25" t="s">
        <v>74</v>
      </c>
    </row>
    <row r="34" spans="1:22" x14ac:dyDescent="0.2">
      <c r="A34" s="27"/>
      <c r="B34" s="28"/>
      <c r="C34" s="28"/>
      <c r="D34" s="29"/>
      <c r="E34" s="29"/>
      <c r="F34" s="29"/>
      <c r="G34" s="37"/>
      <c r="H34" s="28"/>
      <c r="I34" s="28"/>
      <c r="J34" s="28"/>
      <c r="K34" s="28"/>
      <c r="L34" s="28"/>
      <c r="M34" s="28"/>
      <c r="N34" s="28"/>
      <c r="O34" s="28"/>
      <c r="P34" s="28"/>
      <c r="Q34" s="28"/>
      <c r="R34" s="28"/>
      <c r="S34" s="28"/>
      <c r="T34" s="38" t="s">
        <v>1</v>
      </c>
      <c r="U34" s="30">
        <f>SUBTOTAL(109,Table2[Total
Q×L×M '[m2']])</f>
        <v>0</v>
      </c>
      <c r="V34" s="28"/>
    </row>
    <row r="35" spans="1:22" x14ac:dyDescent="0.2">
      <c r="A35" s="49"/>
      <c r="C35" s="51"/>
      <c r="T35" s="52"/>
      <c r="U35" s="53"/>
    </row>
    <row r="38" spans="1:22" ht="15" x14ac:dyDescent="0.25">
      <c r="A38" s="46" t="s">
        <v>121</v>
      </c>
    </row>
    <row r="39" spans="1:22" ht="14.25" customHeight="1" x14ac:dyDescent="0.2"/>
    <row r="40" spans="1:22" ht="14.25" customHeight="1" x14ac:dyDescent="0.25">
      <c r="A40" s="45" t="s">
        <v>173</v>
      </c>
      <c r="U40" s="54"/>
    </row>
    <row r="41" spans="1:22" ht="14.25" customHeight="1" x14ac:dyDescent="0.25">
      <c r="U41" s="54"/>
    </row>
    <row r="42" spans="1:22" ht="14.25" customHeight="1" x14ac:dyDescent="0.25">
      <c r="A42" s="45" t="s">
        <v>133</v>
      </c>
      <c r="U42" s="54"/>
    </row>
    <row r="43" spans="1:22" ht="14.25" customHeight="1" x14ac:dyDescent="0.25">
      <c r="A43" s="45" t="s">
        <v>175</v>
      </c>
      <c r="U43" s="54"/>
    </row>
    <row r="44" spans="1:22" ht="14.25" customHeight="1" x14ac:dyDescent="0.25">
      <c r="U44" s="54"/>
    </row>
    <row r="45" spans="1:22" ht="14.25" customHeight="1" x14ac:dyDescent="0.25">
      <c r="B45" s="47" t="s">
        <v>124</v>
      </c>
      <c r="C45" s="45" t="s">
        <v>125</v>
      </c>
      <c r="U45" s="54"/>
    </row>
    <row r="46" spans="1:22" ht="14.25" customHeight="1" x14ac:dyDescent="0.25">
      <c r="B46" s="7" t="s">
        <v>126</v>
      </c>
      <c r="C46" s="55" t="s">
        <v>127</v>
      </c>
      <c r="D46" s="55"/>
      <c r="E46" s="55"/>
      <c r="U46" s="54"/>
    </row>
    <row r="47" spans="1:22" ht="14.25" customHeight="1" x14ac:dyDescent="0.25">
      <c r="B47" s="56" t="s">
        <v>126</v>
      </c>
      <c r="C47" s="57" t="s">
        <v>128</v>
      </c>
      <c r="D47" s="57"/>
      <c r="E47" s="57"/>
      <c r="U47" s="54"/>
    </row>
    <row r="48" spans="1:22" ht="14.25" customHeight="1" x14ac:dyDescent="0.25">
      <c r="B48" s="58" t="s">
        <v>126</v>
      </c>
      <c r="C48" s="59" t="s">
        <v>129</v>
      </c>
      <c r="D48" s="59"/>
      <c r="E48" s="59"/>
      <c r="U48" s="54"/>
    </row>
    <row r="49" spans="1:21" ht="14.25" customHeight="1" x14ac:dyDescent="0.25">
      <c r="B49" s="60" t="s">
        <v>130</v>
      </c>
      <c r="C49" s="61" t="s">
        <v>131</v>
      </c>
      <c r="D49" s="61"/>
      <c r="E49" s="61"/>
      <c r="U49" s="54"/>
    </row>
    <row r="50" spans="1:21" ht="15" x14ac:dyDescent="0.25">
      <c r="U50" s="54"/>
    </row>
    <row r="51" spans="1:21" ht="15" x14ac:dyDescent="0.25">
      <c r="A51" s="46" t="s">
        <v>187</v>
      </c>
      <c r="U51" s="54"/>
    </row>
    <row r="53" spans="1:21" ht="15" x14ac:dyDescent="0.25">
      <c r="A53"/>
      <c r="B53" s="62" t="s">
        <v>216</v>
      </c>
      <c r="U53" s="54"/>
    </row>
    <row r="54" spans="1:21" x14ac:dyDescent="0.2">
      <c r="A54"/>
      <c r="B54" s="62" t="s">
        <v>217</v>
      </c>
    </row>
    <row r="55" spans="1:21" x14ac:dyDescent="0.2">
      <c r="A55"/>
      <c r="B55" s="62" t="s">
        <v>218</v>
      </c>
    </row>
    <row r="56" spans="1:21" x14ac:dyDescent="0.2">
      <c r="A56"/>
    </row>
    <row r="57" spans="1:21" x14ac:dyDescent="0.2">
      <c r="A57"/>
      <c r="B57" s="62" t="s">
        <v>219</v>
      </c>
    </row>
    <row r="58" spans="1:21" x14ac:dyDescent="0.2">
      <c r="B58" s="62"/>
    </row>
    <row r="59" spans="1:21" x14ac:dyDescent="0.2">
      <c r="B59" s="62"/>
    </row>
    <row r="60" spans="1:21" ht="15" x14ac:dyDescent="0.25">
      <c r="A60" s="63" t="s">
        <v>198</v>
      </c>
      <c r="B60" s="64"/>
      <c r="C60" s="64"/>
      <c r="D60" s="64"/>
      <c r="E60" s="64"/>
    </row>
    <row r="61" spans="1:21" x14ac:dyDescent="0.2">
      <c r="A61" s="64"/>
      <c r="B61" s="64"/>
      <c r="C61" s="64"/>
      <c r="D61" s="64"/>
      <c r="E61" s="64"/>
    </row>
    <row r="62" spans="1:21" x14ac:dyDescent="0.2">
      <c r="A62" s="64" t="s">
        <v>199</v>
      </c>
      <c r="C62" s="64"/>
      <c r="D62" s="64"/>
      <c r="E62" s="64"/>
      <c r="F62" s="64"/>
    </row>
    <row r="64" spans="1:21" x14ac:dyDescent="0.2">
      <c r="B64" s="65" t="s">
        <v>8</v>
      </c>
      <c r="C64" s="65" t="s">
        <v>9</v>
      </c>
      <c r="D64" s="65" t="s">
        <v>10</v>
      </c>
      <c r="E64" s="65" t="s">
        <v>14</v>
      </c>
      <c r="F64" s="64"/>
    </row>
    <row r="65" spans="2:5" x14ac:dyDescent="0.2">
      <c r="B65" s="66">
        <v>150</v>
      </c>
      <c r="C65" s="66">
        <v>1000</v>
      </c>
      <c r="D65" s="66">
        <v>1000</v>
      </c>
      <c r="E65" s="8">
        <f t="shared" ref="E65" si="3">C65+D65</f>
        <v>2000</v>
      </c>
    </row>
    <row r="66" spans="2:5" x14ac:dyDescent="0.2">
      <c r="B66" s="67" t="s">
        <v>11</v>
      </c>
      <c r="C66" s="67">
        <f>$B$65+150</f>
        <v>300</v>
      </c>
      <c r="D66" s="67">
        <f>$B$65+150</f>
        <v>300</v>
      </c>
      <c r="E66" s="67">
        <f>C66+D66</f>
        <v>600</v>
      </c>
    </row>
    <row r="67" spans="2:5" x14ac:dyDescent="0.2">
      <c r="B67" s="67" t="s">
        <v>12</v>
      </c>
      <c r="C67" s="67">
        <v>1000</v>
      </c>
      <c r="D67" s="67">
        <v>2000</v>
      </c>
      <c r="E67" s="67">
        <f t="shared" ref="E67:E68" si="4">C67+D67</f>
        <v>3000</v>
      </c>
    </row>
    <row r="68" spans="2:5" x14ac:dyDescent="0.2">
      <c r="B68" s="67" t="s">
        <v>12</v>
      </c>
      <c r="C68" s="67">
        <v>2000</v>
      </c>
      <c r="D68" s="67">
        <v>1000</v>
      </c>
      <c r="E68" s="67">
        <f t="shared" si="4"/>
        <v>3000</v>
      </c>
    </row>
    <row r="69" spans="2:5" x14ac:dyDescent="0.2">
      <c r="C69" s="70">
        <f>C66</f>
        <v>300</v>
      </c>
      <c r="D69" s="70">
        <f>D66</f>
        <v>300</v>
      </c>
      <c r="E69" s="70">
        <f t="shared" ref="E69:E74" si="5">C69+D69</f>
        <v>600</v>
      </c>
    </row>
    <row r="70" spans="2:5" x14ac:dyDescent="0.2">
      <c r="C70" s="70">
        <f>C66</f>
        <v>300</v>
      </c>
      <c r="D70" s="70">
        <f>IF(3000-C70&gt;=2000,2000,3000-C70)</f>
        <v>2000</v>
      </c>
      <c r="E70" s="70">
        <f t="shared" si="5"/>
        <v>2300</v>
      </c>
    </row>
    <row r="71" spans="2:5" x14ac:dyDescent="0.2">
      <c r="C71" s="70">
        <f>C67</f>
        <v>1000</v>
      </c>
      <c r="D71" s="70">
        <f>IF(3000-C71&gt;=2000,2000,3000-C71)</f>
        <v>2000</v>
      </c>
      <c r="E71" s="70">
        <f t="shared" si="5"/>
        <v>3000</v>
      </c>
    </row>
    <row r="72" spans="2:5" x14ac:dyDescent="0.2">
      <c r="C72" s="70">
        <f>C68</f>
        <v>2000</v>
      </c>
      <c r="D72" s="70">
        <f>IF(3000-C72&gt;=2000,2000,3000-C72)</f>
        <v>1000</v>
      </c>
      <c r="E72" s="70">
        <f t="shared" si="5"/>
        <v>3000</v>
      </c>
    </row>
    <row r="73" spans="2:5" x14ac:dyDescent="0.2">
      <c r="C73" s="70">
        <f>D70</f>
        <v>2000</v>
      </c>
      <c r="D73" s="70">
        <f>D66</f>
        <v>300</v>
      </c>
      <c r="E73" s="70">
        <f t="shared" si="5"/>
        <v>2300</v>
      </c>
    </row>
    <row r="74" spans="2:5" x14ac:dyDescent="0.2">
      <c r="C74" s="70">
        <f>C66</f>
        <v>300</v>
      </c>
      <c r="D74" s="70">
        <f>D66</f>
        <v>300</v>
      </c>
      <c r="E74" s="70">
        <f t="shared" si="5"/>
        <v>600</v>
      </c>
    </row>
  </sheetData>
  <sheetProtection sheet="1" insertRows="0" deleteRows="0"/>
  <dataConsolidate/>
  <mergeCells count="7">
    <mergeCell ref="O15:Q19"/>
    <mergeCell ref="P21:S21"/>
    <mergeCell ref="A21:C21"/>
    <mergeCell ref="G21:I21"/>
    <mergeCell ref="J21:K21"/>
    <mergeCell ref="L21:O21"/>
    <mergeCell ref="D21:F21"/>
  </mergeCells>
  <phoneticPr fontId="4" type="noConversion"/>
  <conditionalFormatting sqref="A24:K32 M24:T32 A33:T33">
    <cfRule type="expression" dxfId="497" priority="5">
      <formula>OR(A24="")</formula>
    </cfRule>
  </conditionalFormatting>
  <conditionalFormatting sqref="B65">
    <cfRule type="expression" dxfId="496" priority="47">
      <formula>NOT(OR(B65=50,B65=60,B65=80,B65=100,B65=120,B65=133,B65=150,B65=172,B65=200,B65=220,B65=240,B65=250))</formula>
    </cfRule>
  </conditionalFormatting>
  <conditionalFormatting sqref="C24:C33">
    <cfRule type="cellIs" dxfId="495" priority="42" operator="lessThan">
      <formula>0</formula>
    </cfRule>
  </conditionalFormatting>
  <conditionalFormatting sqref="C65">
    <cfRule type="expression" dxfId="494" priority="46">
      <formula>NOT(AND(C65&gt;=B65+150,C65&lt;=2000,C65&lt;=3000-D65))</formula>
    </cfRule>
  </conditionalFormatting>
  <conditionalFormatting sqref="D24:D33">
    <cfRule type="expression" dxfId="493" priority="49">
      <formula>NOT(AND(D24&gt;=H24+150,D24&lt;=2000,D24&lt;=3000-E24))</formula>
    </cfRule>
  </conditionalFormatting>
  <conditionalFormatting sqref="D65">
    <cfRule type="expression" dxfId="492" priority="45">
      <formula>NOT(AND(D65&gt;=B65+150,D65&lt;=2000,D65&lt;=3000-C65))</formula>
    </cfRule>
  </conditionalFormatting>
  <conditionalFormatting sqref="E24:E33">
    <cfRule type="expression" dxfId="491" priority="48">
      <formula>NOT(AND(E24&gt;=H24+150,E24&lt;=2000,E24&lt;=3000-D24))</formula>
    </cfRule>
  </conditionalFormatting>
  <conditionalFormatting sqref="E65">
    <cfRule type="expression" dxfId="490" priority="44">
      <formula>NOT(AND(E65&gt;=2*(B65+150),E65&lt;=3000))</formula>
    </cfRule>
  </conditionalFormatting>
  <conditionalFormatting sqref="F24:F33">
    <cfRule type="cellIs" dxfId="489" priority="43" operator="notBetween">
      <formula>75</formula>
      <formula>175</formula>
    </cfRule>
  </conditionalFormatting>
  <conditionalFormatting sqref="G24:G33">
    <cfRule type="expression" dxfId="488" priority="54">
      <formula>NOT(OR(AND(G24&gt;=2*(H24+150),G24&lt;=3000,D24&gt;0,E24&gt;0),G24=0))</formula>
    </cfRule>
  </conditionalFormatting>
  <conditionalFormatting sqref="H24:H33">
    <cfRule type="expression" dxfId="487" priority="8">
      <formula>AND(OR(D24&gt;0,E24&gt;0),H24=0)</formula>
    </cfRule>
    <cfRule type="expression" dxfId="486" priority="35">
      <formula>OR(AND(K24="Power T",OR(H24=220)))</formula>
    </cfRule>
    <cfRule type="expression" dxfId="485" priority="36">
      <formula>OR(AND(K24="Power T",OR(H24=50)),AND(K24="Power S",OR(H24=220,H24=250)),AND(K24="Perform R",OR(H24=50,H24=220,H24=250)),AND(K24="Perform C",OR(H24=220,H24=250)))</formula>
    </cfRule>
    <cfRule type="expression" dxfId="484" priority="37">
      <formula>NOT(OR(H24=50,H24=60,H24=80,H24=100,H24=120,H24=133,H24=150,H24=172,H24=200,H24=220,H24=240,H24=250))</formula>
    </cfRule>
  </conditionalFormatting>
  <conditionalFormatting sqref="I24:I33">
    <cfRule type="cellIs" dxfId="483" priority="53" operator="notBetween">
      <formula>600</formula>
      <formula>1200</formula>
    </cfRule>
  </conditionalFormatting>
  <conditionalFormatting sqref="J24:J33">
    <cfRule type="expression" dxfId="482" priority="34">
      <formula>NOT(OR(J24="FTV",J24=""))</formula>
    </cfRule>
  </conditionalFormatting>
  <conditionalFormatting sqref="K24:K33">
    <cfRule type="expression" dxfId="481" priority="31">
      <formula>OR(AND(K24="Power T",OR(H24=220)))</formula>
    </cfRule>
    <cfRule type="expression" dxfId="480" priority="32">
      <formula>OR(AND(K24="Power T",OR(H24=50)),AND(K24="Power S",OR(H24=220,H24=250)),AND(K24="Perform R",OR(H24=50,H24=220,H24=250)),AND(K24="Perform C",OR(H24=220,H24=250)))</formula>
    </cfRule>
    <cfRule type="expression" dxfId="479" priority="33">
      <formula>NOT(OR(K24="Power T",K24="Power S",K24="Perform R",K24="Perform C"))</formula>
    </cfRule>
  </conditionalFormatting>
  <conditionalFormatting sqref="L24:L32">
    <cfRule type="expression" dxfId="478" priority="2">
      <formula>OR(L24="")</formula>
    </cfRule>
    <cfRule type="expression" dxfId="477" priority="3">
      <formula>AND(O24="G",NOT(OR(L24=0.7,L24=0.75,L24=0.8)))</formula>
    </cfRule>
  </conditionalFormatting>
  <conditionalFormatting sqref="L33">
    <cfRule type="expression" dxfId="476" priority="9">
      <formula>AND(O33="G",NOT(OR(L33=0.7,L33=0.75,L33=0.8)))</formula>
    </cfRule>
    <cfRule type="expression" dxfId="475" priority="40">
      <formula>NOT(OR(L33=0.45,L33=0.5,L33=0.55,L33=0.6,L33=0.63,L33=0.65,L33=0.675,L33=0.7,L33=0.75,L33=0.8))</formula>
    </cfRule>
  </conditionalFormatting>
  <conditionalFormatting sqref="M24:M33">
    <cfRule type="expression" dxfId="474" priority="41">
      <formula>NOT(OR(M24="SP 25",M24="SP 25",M24="PVDF 25",M24="PVDF 35",M24="PUR 50",M24="PVCF 150",M24="HPS 200",M24="PRISMA",M24="PRISMA ELEMENTS",M24="Inox 304",M24="Inox 316L",M24="Inox 316"))</formula>
    </cfRule>
  </conditionalFormatting>
  <conditionalFormatting sqref="O24:O33">
    <cfRule type="expression" dxfId="473" priority="6">
      <formula>AND(O24="G",NOT(OR(L24=0.7,L24=0.75,L24=0.8)))</formula>
    </cfRule>
    <cfRule type="expression" dxfId="472" priority="51">
      <formula>NOT(OR(O24="S",O24="V",O24="V2",O24="G",O24="M",O24="M3",O24="M8"))</formula>
    </cfRule>
  </conditionalFormatting>
  <conditionalFormatting sqref="Q24:Q33">
    <cfRule type="expression" dxfId="471" priority="39">
      <formula>NOT(OR(Q24="SP 25",Q24="SP 25",Q24="PVDF 25",Q24="PVDF 35",Q24="PUR 50",Q24="PVCF 150",Q24="HPS 200",Q24="PRISMA",Q24="PRISMA ELEMENTS",Q24="Inox 304",Q24="Inox 316L",Q24="Inox 316"))</formula>
    </cfRule>
  </conditionalFormatting>
  <conditionalFormatting sqref="S24:S33">
    <cfRule type="expression" dxfId="470" priority="50">
      <formula>NOT(OR(S24="S",S24="V",S24="V2",S24="G",S24="M2"))</formula>
    </cfRule>
  </conditionalFormatting>
  <conditionalFormatting sqref="V33">
    <cfRule type="expression" dxfId="469"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1200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formula1>
    </dataValidation>
    <dataValidation type="custom" allowBlank="1" sqref="D24:D33" xr:uid="{87C9657D-A158-4F24-86A9-B938966AC91B}">
      <formula1>AND(D24&gt;=H24+150,D24&lt;=2000,D24&lt;=3000-E24)</formula1>
    </dataValidation>
    <dataValidation type="list" allowBlank="1" showInputMessage="1" showErrorMessage="1" sqref="V24:V33" xr:uid="{4C16607A-578B-44DD-AE73-3C916D5AF783}">
      <formula1>"Priority A, Priority B, Priority C"</formula1>
    </dataValidation>
  </dataValidations>
  <hyperlinks>
    <hyperlink ref="B55" r:id="rId1" tooltip="Download" display="https://www.trimo-group.com/files/downloads/Trimoterm Fireproof Panels Brochure.pdf" xr:uid="{ABB1C28F-FE96-47B0-9030-43FD97DFE131}"/>
    <hyperlink ref="B57" r:id="rId2" display="pack" xr:uid="{D8D227BD-3BA6-4DDB-9304-007409712D31}"/>
    <hyperlink ref="B53" r:id="rId3" tooltip="Download" display="https://www.trimo-group.com/files/downloads/Trimoterm Technical Specification.pdf" xr:uid="{15D83544-DFF1-4B2B-AADE-46BFF9899336}"/>
    <hyperlink ref="B54" r:id="rId4" xr:uid="{97936605-265E-4898-93F6-803D969F4B65}"/>
  </hyperlinks>
  <pageMargins left="0.39370078740157483" right="0.39370078740157483" top="0.39370078740157483" bottom="0.39370078740157483" header="0.31496062992125984" footer="0.31496062992125984"/>
  <pageSetup paperSize="9" scale="49" pageOrder="overThenDown" orientation="landscape" r:id="rId5"/>
  <ignoredErrors>
    <ignoredError sqref="A2:B2 A4:XFD4 A3:B3 D3 F3:XFD3 C56:XFD56 C53:XFD53 C54:XFD54 C55:XFD55 A58:XFD59 C57:XFD57 A39:XFD39 B38:XFD38 A50:XFD50 A45 D45:XFD45 A46 D46:XFD46 A47 D47:XFD47 A48 D48:XFD48 A49 D49:XFD49 A44:XFD44 B42:XFD42 A1:B1 D1:XFD1 A10:XFD11 B5:XFD5 B6:XFD6 B7:XFD7 B8:XFD8 B9:XFD9 A16:N16 B12:XFD12 B13:XFD13 B14:XFD14 A20:XFD20 B17:N17 A22:XFD22 B21:C21 H21:I21 K21 A35:XFD37 M21:O21 Q21:S21 W21:XFD21 W23:XFD23 A24:I24 K24:XFD24 A25:I25 K25:XFD25 A26:I26 K26:XFD26 A27:I27 K27:XFD27 A28:I28 K28:XFD28 A29:I29 K29:XFD29 A30:I30 K30:XFD30 A31:I31 K31:XFD31 A32:I32 K32:XFD32 C33:I33 L33 P33 U33 W33:XFD33 A34:S34 U34:XFD34 A41:XFD41 B40:XFD40 B43:XFD43 A52:XFD52 B51:XFD51 D2:XFD2 A15:N15 R15:XFD15 E21:F21 A65:XFD65 A64 F64:XFD64 A61:XFD61 B60:XFD60 A63:XFD63 B62:XFD62 A69:XFD1048576 A66 C66:XFD66 A67 C67:XFD67 A68 C68:XFD68 R16:XFD16 A18:N19 R18:XFD19 R17:XFD17"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4" id="{0E753694-4564-4D91-9FF3-F7D6718DF8E3}">
            <xm:f>COUNTIF(List_Values!$A$2:$A$11,L24)=0</xm:f>
            <x14:dxf>
              <fill>
                <patternFill patternType="solid">
                  <bgColor rgb="FFFFC7CE"/>
                </patternFill>
              </fill>
            </x14:dxf>
          </x14:cfRule>
          <xm:sqref>L24:L32</xm:sqref>
        </x14:conditionalFormatting>
        <x14:conditionalFormatting xmlns:xm="http://schemas.microsoft.com/office/excel/2006/main">
          <x14:cfRule type="expression" priority="38" id="{00000000-000E-0000-0200-000022000000}">
            <xm:f>COUNTIF(List_Values!$A$2:$A$11,P24)=0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8EA2EF7-3067-4E5A-84A3-857C0B2B5E8D}">
          <x14:formula1>
            <xm:f>List_Values!$A$2:$A$11</xm:f>
          </x14:formula1>
          <xm:sqref>P24:P33 L24:L33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85" zoomScaleNormal="85" zoomScaleSheetLayoutView="70" workbookViewId="0">
      <selection activeCell="R4" sqref="R4"/>
    </sheetView>
  </sheetViews>
  <sheetFormatPr defaultColWidth="9" defaultRowHeight="14.25" x14ac:dyDescent="0.2"/>
  <cols>
    <col min="1" max="1" width="17.625" style="45" customWidth="1"/>
    <col min="2" max="2" width="14.625" style="45" customWidth="1"/>
    <col min="3" max="11" width="10.625" style="45" customWidth="1"/>
    <col min="12" max="12" width="11.5" style="45" customWidth="1"/>
    <col min="13" max="13" width="10.75" style="45" customWidth="1"/>
    <col min="14" max="14" width="10.625" style="45" customWidth="1"/>
    <col min="15" max="16" width="12.625" style="45" customWidth="1"/>
    <col min="17" max="18" width="10.625" style="45" customWidth="1"/>
    <col min="19" max="20" width="12.625" style="45" customWidth="1"/>
    <col min="21" max="21" width="10.625" style="45" customWidth="1"/>
    <col min="22" max="22" width="24.625" style="45" customWidth="1"/>
    <col min="23" max="23" width="10.625" style="45" customWidth="1"/>
    <col min="24" max="16384" width="9" style="45"/>
  </cols>
  <sheetData>
    <row r="1" spans="1:23" s="72" customFormat="1" ht="15.75" x14ac:dyDescent="0.25">
      <c r="B1" s="73"/>
      <c r="C1" s="74" t="s">
        <v>136</v>
      </c>
    </row>
    <row r="2" spans="1:23" s="72" customFormat="1" ht="26.25" x14ac:dyDescent="0.4">
      <c r="C2" s="76" t="s">
        <v>200</v>
      </c>
    </row>
    <row r="3" spans="1:23" s="72" customFormat="1" ht="15.75" x14ac:dyDescent="0.25">
      <c r="C3" s="77" t="s">
        <v>105</v>
      </c>
      <c r="D3" s="78" t="str" cm="1">
        <f t="array" ref="D3">LOOKUP(2,1/(Updates!A:A&lt;&gt;""),Updates!A:A)</f>
        <v>1.4.1</v>
      </c>
      <c r="E3" s="89" t="s">
        <v>220</v>
      </c>
      <c r="G3" s="75"/>
    </row>
    <row r="4" spans="1:23" s="72" customFormat="1" x14ac:dyDescent="0.2"/>
    <row r="5" spans="1:23" ht="15" x14ac:dyDescent="0.25">
      <c r="A5" s="79" t="s">
        <v>138</v>
      </c>
      <c r="B5" s="80" t="str">
        <f>IF('Panel FTV'!B5=0,"",'Panel FTV'!B5)</f>
        <v/>
      </c>
      <c r="C5" s="81"/>
    </row>
    <row r="6" spans="1:23" ht="15" x14ac:dyDescent="0.25">
      <c r="A6" s="79" t="s">
        <v>140</v>
      </c>
      <c r="B6" s="80" t="str">
        <f>IF('Panel FTV'!B6=0,"",'Panel FTV'!B6)</f>
        <v/>
      </c>
      <c r="C6" s="81"/>
    </row>
    <row r="7" spans="1:23" ht="15" x14ac:dyDescent="0.25">
      <c r="A7" s="79" t="s">
        <v>141</v>
      </c>
      <c r="B7" s="80" t="str">
        <f>IF('Panel FTV'!B7=0,"",'Panel FTV'!B7)</f>
        <v/>
      </c>
      <c r="C7" s="81"/>
    </row>
    <row r="8" spans="1:23" ht="15" x14ac:dyDescent="0.25">
      <c r="A8" s="79" t="s">
        <v>142</v>
      </c>
      <c r="B8" s="80" t="str">
        <f>IF('Panel FTV'!B8=0,"",'Panel FTV'!B8)</f>
        <v/>
      </c>
      <c r="C8" s="81"/>
    </row>
    <row r="9" spans="1:23" ht="15" x14ac:dyDescent="0.25">
      <c r="A9" s="79" t="s">
        <v>143</v>
      </c>
      <c r="B9" s="80" t="str">
        <f>IF('Panel FTV'!B9=0,"",'Panel FTV'!B9)</f>
        <v/>
      </c>
      <c r="C9" s="81"/>
    </row>
    <row r="11" spans="1:23" x14ac:dyDescent="0.2">
      <c r="V11" s="71"/>
      <c r="W11" s="71"/>
    </row>
    <row r="12" spans="1:23" ht="15" x14ac:dyDescent="0.25">
      <c r="A12" s="79" t="s">
        <v>144</v>
      </c>
      <c r="B12" s="80" t="str">
        <f>IF('Panel FTV'!B12=0,"",'Panel FTV'!B12)</f>
        <v/>
      </c>
      <c r="C12" s="81"/>
      <c r="V12" s="71"/>
      <c r="W12" s="71"/>
    </row>
    <row r="13" spans="1:23" ht="15" x14ac:dyDescent="0.25">
      <c r="A13" s="79" t="s">
        <v>145</v>
      </c>
      <c r="B13" s="80" t="str">
        <f>IF('Panel FTV'!B13=0,"",'Panel FTV'!B13)</f>
        <v/>
      </c>
      <c r="C13" s="81"/>
      <c r="M13" s="49"/>
      <c r="V13" s="71"/>
      <c r="W13" s="71"/>
    </row>
    <row r="14" spans="1:23" ht="15" customHeight="1" x14ac:dyDescent="0.25">
      <c r="A14" s="79" t="s">
        <v>146</v>
      </c>
      <c r="B14" s="80" t="str">
        <f>IF('Panel FTV'!B14=0,"",'Panel FTV'!B14)</f>
        <v/>
      </c>
      <c r="C14" s="81"/>
      <c r="P14" s="139" t="s">
        <v>193</v>
      </c>
      <c r="Q14" s="139"/>
      <c r="R14" s="139"/>
    </row>
    <row r="15" spans="1:23" x14ac:dyDescent="0.2">
      <c r="P15" s="139"/>
      <c r="Q15" s="139"/>
      <c r="R15" s="139"/>
    </row>
    <row r="16" spans="1:23" x14ac:dyDescent="0.2">
      <c r="P16" s="139"/>
      <c r="Q16" s="139"/>
      <c r="R16" s="139"/>
    </row>
    <row r="17" spans="1:24" ht="15" x14ac:dyDescent="0.25">
      <c r="A17" s="79" t="s">
        <v>149</v>
      </c>
      <c r="B17" s="80" t="str">
        <f>IF('Panel FTV'!B17=0,"",'Panel FTV'!B17)</f>
        <v/>
      </c>
      <c r="C17" s="81"/>
      <c r="P17" s="139"/>
      <c r="Q17" s="139"/>
      <c r="R17" s="139"/>
    </row>
    <row r="18" spans="1:24" x14ac:dyDescent="0.2">
      <c r="P18" s="139"/>
      <c r="Q18" s="139"/>
      <c r="R18" s="139"/>
    </row>
    <row r="21" spans="1:24" s="72" customFormat="1" ht="15.75" customHeight="1" x14ac:dyDescent="0.2">
      <c r="A21" s="138" t="s">
        <v>151</v>
      </c>
      <c r="B21" s="138"/>
      <c r="C21" s="138"/>
      <c r="D21" s="138" t="s">
        <v>194</v>
      </c>
      <c r="E21" s="138"/>
      <c r="F21" s="138"/>
      <c r="G21" s="138"/>
      <c r="H21" s="138"/>
      <c r="I21" s="138" t="s">
        <v>152</v>
      </c>
      <c r="J21" s="138"/>
      <c r="K21" s="138"/>
      <c r="L21" s="138" t="s">
        <v>153</v>
      </c>
      <c r="M21" s="138"/>
      <c r="N21" s="135" t="s">
        <v>154</v>
      </c>
      <c r="O21" s="136"/>
      <c r="P21" s="136"/>
      <c r="Q21" s="137"/>
      <c r="R21" s="135" t="s">
        <v>155</v>
      </c>
      <c r="S21" s="136"/>
      <c r="T21" s="136"/>
      <c r="U21" s="137"/>
      <c r="V21" s="83" t="s">
        <v>156</v>
      </c>
      <c r="W21" s="83" t="s">
        <v>157</v>
      </c>
      <c r="X21" s="83" t="s">
        <v>158</v>
      </c>
    </row>
    <row r="22" spans="1:24"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103"/>
    </row>
    <row r="23" spans="1:24" s="72" customFormat="1" ht="45" x14ac:dyDescent="0.2">
      <c r="A23" s="84" t="s">
        <v>159</v>
      </c>
      <c r="B23" s="85" t="s">
        <v>160</v>
      </c>
      <c r="C23" s="85" t="s">
        <v>161</v>
      </c>
      <c r="D23" s="85" t="s">
        <v>9</v>
      </c>
      <c r="E23" s="85" t="s">
        <v>10</v>
      </c>
      <c r="F23" s="85" t="s">
        <v>13</v>
      </c>
      <c r="G23" s="85" t="s">
        <v>201</v>
      </c>
      <c r="H23" s="85" t="s">
        <v>202</v>
      </c>
      <c r="I23" s="85" t="s">
        <v>203</v>
      </c>
      <c r="J23" s="85" t="s">
        <v>163</v>
      </c>
      <c r="K23" s="85" t="s">
        <v>164</v>
      </c>
      <c r="L23" s="85" t="s">
        <v>153</v>
      </c>
      <c r="M23" s="85" t="s">
        <v>165</v>
      </c>
      <c r="N23" s="85" t="s">
        <v>166</v>
      </c>
      <c r="O23" s="85" t="s">
        <v>197</v>
      </c>
      <c r="P23" s="85" t="s">
        <v>167</v>
      </c>
      <c r="Q23" s="85" t="s">
        <v>168</v>
      </c>
      <c r="R23" s="85" t="s">
        <v>169</v>
      </c>
      <c r="S23" s="85" t="s">
        <v>170</v>
      </c>
      <c r="T23" s="85" t="s">
        <v>171</v>
      </c>
      <c r="U23" s="85" t="s">
        <v>172</v>
      </c>
      <c r="V23" s="85" t="s">
        <v>156</v>
      </c>
      <c r="W23" s="86" t="s">
        <v>23</v>
      </c>
      <c r="X23" s="85" t="s">
        <v>158</v>
      </c>
    </row>
    <row r="24" spans="1:24" x14ac:dyDescent="0.2">
      <c r="A24" s="18"/>
      <c r="B24" s="4"/>
      <c r="C24" s="4"/>
      <c r="D24" s="5"/>
      <c r="E24" s="5"/>
      <c r="F24" s="5"/>
      <c r="G24" s="5"/>
      <c r="H24" s="5"/>
      <c r="I24" s="8">
        <f t="shared" ref="I24:I33" si="0">D24+E24+F24</f>
        <v>0</v>
      </c>
      <c r="J24" s="4"/>
      <c r="K24" s="6"/>
      <c r="L24" s="4" t="s">
        <v>0</v>
      </c>
      <c r="M24" s="4"/>
      <c r="N24" s="12"/>
      <c r="O24" s="4"/>
      <c r="P24" s="4"/>
      <c r="Q24" s="4"/>
      <c r="R24" s="12"/>
      <c r="S24" s="4"/>
      <c r="T24" s="4"/>
      <c r="U24" s="4"/>
      <c r="V24" s="7"/>
      <c r="W24" s="19">
        <f t="shared" ref="W24:W33" si="1">C24*I24/1000*K24/1000</f>
        <v>0</v>
      </c>
      <c r="X24" s="101"/>
    </row>
    <row r="25" spans="1:24" x14ac:dyDescent="0.2">
      <c r="A25" s="18"/>
      <c r="B25" s="4"/>
      <c r="C25" s="4"/>
      <c r="D25" s="5"/>
      <c r="E25" s="5"/>
      <c r="F25" s="5"/>
      <c r="G25" s="5"/>
      <c r="H25" s="5"/>
      <c r="I25" s="8">
        <f t="shared" si="0"/>
        <v>0</v>
      </c>
      <c r="J25" s="4"/>
      <c r="K25" s="6"/>
      <c r="L25" s="4" t="s">
        <v>0</v>
      </c>
      <c r="M25" s="4"/>
      <c r="N25" s="13"/>
      <c r="O25" s="4"/>
      <c r="P25" s="4"/>
      <c r="Q25" s="4"/>
      <c r="R25" s="13"/>
      <c r="S25" s="4"/>
      <c r="T25" s="4"/>
      <c r="U25" s="4"/>
      <c r="V25" s="7"/>
      <c r="W25" s="19">
        <f t="shared" si="1"/>
        <v>0</v>
      </c>
      <c r="X25" s="101"/>
    </row>
    <row r="26" spans="1:24" x14ac:dyDescent="0.2">
      <c r="A26" s="18"/>
      <c r="B26" s="4"/>
      <c r="C26" s="4"/>
      <c r="D26" s="5"/>
      <c r="E26" s="5"/>
      <c r="F26" s="5"/>
      <c r="G26" s="5"/>
      <c r="H26" s="5"/>
      <c r="I26" s="8">
        <f t="shared" si="0"/>
        <v>0</v>
      </c>
      <c r="J26" s="4"/>
      <c r="K26" s="6"/>
      <c r="L26" s="4" t="s">
        <v>0</v>
      </c>
      <c r="M26" s="4"/>
      <c r="N26" s="13"/>
      <c r="O26" s="4"/>
      <c r="P26" s="4"/>
      <c r="Q26" s="4"/>
      <c r="R26" s="13"/>
      <c r="S26" s="4"/>
      <c r="T26" s="4"/>
      <c r="U26" s="4"/>
      <c r="V26" s="7"/>
      <c r="W26" s="19">
        <f t="shared" si="1"/>
        <v>0</v>
      </c>
      <c r="X26" s="101"/>
    </row>
    <row r="27" spans="1:24" x14ac:dyDescent="0.2">
      <c r="A27" s="18"/>
      <c r="B27" s="4"/>
      <c r="C27" s="4"/>
      <c r="D27" s="5"/>
      <c r="E27" s="5"/>
      <c r="F27" s="5"/>
      <c r="G27" s="5"/>
      <c r="H27" s="5"/>
      <c r="I27" s="8">
        <f t="shared" si="0"/>
        <v>0</v>
      </c>
      <c r="J27" s="4"/>
      <c r="K27" s="6"/>
      <c r="L27" s="4" t="s">
        <v>0</v>
      </c>
      <c r="M27" s="4"/>
      <c r="N27" s="13"/>
      <c r="O27" s="4"/>
      <c r="P27" s="4"/>
      <c r="Q27" s="4"/>
      <c r="R27" s="13"/>
      <c r="S27" s="4"/>
      <c r="T27" s="4"/>
      <c r="U27" s="4"/>
      <c r="V27" s="7"/>
      <c r="W27" s="19">
        <f t="shared" si="1"/>
        <v>0</v>
      </c>
      <c r="X27" s="101"/>
    </row>
    <row r="28" spans="1:24" x14ac:dyDescent="0.2">
      <c r="A28" s="18"/>
      <c r="B28" s="4"/>
      <c r="C28" s="4"/>
      <c r="D28" s="5"/>
      <c r="E28" s="5"/>
      <c r="F28" s="5"/>
      <c r="G28" s="5"/>
      <c r="H28" s="5"/>
      <c r="I28" s="8">
        <f t="shared" si="0"/>
        <v>0</v>
      </c>
      <c r="J28" s="4"/>
      <c r="K28" s="6"/>
      <c r="L28" s="4" t="s">
        <v>0</v>
      </c>
      <c r="M28" s="4"/>
      <c r="N28" s="13"/>
      <c r="O28" s="4"/>
      <c r="P28" s="4"/>
      <c r="Q28" s="4"/>
      <c r="R28" s="13"/>
      <c r="S28" s="4"/>
      <c r="T28" s="4"/>
      <c r="U28" s="4"/>
      <c r="V28" s="7"/>
      <c r="W28" s="19">
        <f t="shared" si="1"/>
        <v>0</v>
      </c>
      <c r="X28" s="101"/>
    </row>
    <row r="29" spans="1:24" x14ac:dyDescent="0.2">
      <c r="A29" s="18"/>
      <c r="B29" s="4"/>
      <c r="C29" s="4"/>
      <c r="D29" s="5"/>
      <c r="E29" s="5"/>
      <c r="F29" s="5"/>
      <c r="G29" s="5"/>
      <c r="H29" s="5"/>
      <c r="I29" s="8">
        <f t="shared" si="0"/>
        <v>0</v>
      </c>
      <c r="J29" s="4"/>
      <c r="K29" s="6"/>
      <c r="L29" s="4" t="s">
        <v>0</v>
      </c>
      <c r="M29" s="4"/>
      <c r="N29" s="13"/>
      <c r="O29" s="4"/>
      <c r="P29" s="4"/>
      <c r="Q29" s="4"/>
      <c r="R29" s="13"/>
      <c r="S29" s="4"/>
      <c r="T29" s="4"/>
      <c r="U29" s="4"/>
      <c r="V29" s="7"/>
      <c r="W29" s="19">
        <f t="shared" si="1"/>
        <v>0</v>
      </c>
      <c r="X29" s="101"/>
    </row>
    <row r="30" spans="1:24" x14ac:dyDescent="0.2">
      <c r="A30" s="18"/>
      <c r="B30" s="4"/>
      <c r="C30" s="4"/>
      <c r="D30" s="5"/>
      <c r="E30" s="5"/>
      <c r="F30" s="5"/>
      <c r="G30" s="5"/>
      <c r="H30" s="5"/>
      <c r="I30" s="8">
        <f t="shared" si="0"/>
        <v>0</v>
      </c>
      <c r="J30" s="4"/>
      <c r="K30" s="6"/>
      <c r="L30" s="4" t="s">
        <v>0</v>
      </c>
      <c r="M30" s="4"/>
      <c r="N30" s="13"/>
      <c r="O30" s="4"/>
      <c r="P30" s="4"/>
      <c r="Q30" s="4"/>
      <c r="R30" s="13"/>
      <c r="S30" s="4"/>
      <c r="T30" s="4"/>
      <c r="U30" s="4"/>
      <c r="V30" s="7"/>
      <c r="W30" s="19">
        <f t="shared" si="1"/>
        <v>0</v>
      </c>
      <c r="X30" s="101"/>
    </row>
    <row r="31" spans="1:24" x14ac:dyDescent="0.2">
      <c r="A31" s="18"/>
      <c r="B31" s="4"/>
      <c r="C31" s="4"/>
      <c r="D31" s="5"/>
      <c r="E31" s="5"/>
      <c r="F31" s="5"/>
      <c r="G31" s="5"/>
      <c r="H31" s="5"/>
      <c r="I31" s="8">
        <f t="shared" si="0"/>
        <v>0</v>
      </c>
      <c r="J31" s="4"/>
      <c r="K31" s="6"/>
      <c r="L31" s="4" t="s">
        <v>0</v>
      </c>
      <c r="M31" s="4"/>
      <c r="N31" s="13"/>
      <c r="O31" s="4"/>
      <c r="P31" s="4"/>
      <c r="Q31" s="4"/>
      <c r="R31" s="13"/>
      <c r="S31" s="4"/>
      <c r="T31" s="4"/>
      <c r="U31" s="4"/>
      <c r="V31" s="7"/>
      <c r="W31" s="19">
        <f t="shared" si="1"/>
        <v>0</v>
      </c>
      <c r="X31" s="101"/>
    </row>
    <row r="32" spans="1:24" x14ac:dyDescent="0.2">
      <c r="A32" s="18"/>
      <c r="B32" s="4"/>
      <c r="C32" s="4"/>
      <c r="D32" s="5"/>
      <c r="E32" s="5"/>
      <c r="F32" s="5"/>
      <c r="G32" s="5"/>
      <c r="H32" s="5"/>
      <c r="I32" s="8">
        <f t="shared" si="0"/>
        <v>0</v>
      </c>
      <c r="J32" s="4"/>
      <c r="K32" s="6"/>
      <c r="L32" s="4" t="s">
        <v>0</v>
      </c>
      <c r="M32" s="4"/>
      <c r="N32" s="13"/>
      <c r="O32" s="4"/>
      <c r="P32" s="4"/>
      <c r="Q32" s="4"/>
      <c r="R32" s="13"/>
      <c r="S32" s="4"/>
      <c r="T32" s="4"/>
      <c r="U32" s="4"/>
      <c r="V32" s="7"/>
      <c r="W32" s="19">
        <f t="shared" si="1"/>
        <v>0</v>
      </c>
      <c r="X32" s="101"/>
    </row>
    <row r="33" spans="1:24" x14ac:dyDescent="0.2">
      <c r="A33" s="20" t="s">
        <v>6</v>
      </c>
      <c r="B33" s="21" t="s">
        <v>2</v>
      </c>
      <c r="C33" s="21">
        <v>0</v>
      </c>
      <c r="D33" s="22">
        <v>1000</v>
      </c>
      <c r="E33" s="22">
        <v>1000</v>
      </c>
      <c r="F33" s="22">
        <v>1000</v>
      </c>
      <c r="G33" s="22">
        <v>90</v>
      </c>
      <c r="H33" s="22">
        <v>90</v>
      </c>
      <c r="I33" s="35">
        <f t="shared" si="0"/>
        <v>3000</v>
      </c>
      <c r="J33" s="21">
        <v>150</v>
      </c>
      <c r="K33" s="23">
        <v>1000</v>
      </c>
      <c r="L33" s="21" t="s">
        <v>0</v>
      </c>
      <c r="M33" s="21" t="s">
        <v>3</v>
      </c>
      <c r="N33" s="24">
        <v>0.55000000000000004</v>
      </c>
      <c r="O33" s="21" t="s">
        <v>19</v>
      </c>
      <c r="P33" s="21" t="s">
        <v>18</v>
      </c>
      <c r="Q33" s="21" t="s">
        <v>7</v>
      </c>
      <c r="R33" s="24">
        <v>0.5</v>
      </c>
      <c r="S33" s="21" t="s">
        <v>19</v>
      </c>
      <c r="T33" s="21" t="s">
        <v>18</v>
      </c>
      <c r="U33" s="21" t="s">
        <v>17</v>
      </c>
      <c r="V33" s="25" t="s">
        <v>4</v>
      </c>
      <c r="W33" s="26">
        <f t="shared" si="1"/>
        <v>0</v>
      </c>
      <c r="X33" s="25" t="s">
        <v>74</v>
      </c>
    </row>
    <row r="34" spans="1:24" x14ac:dyDescent="0.2">
      <c r="A34" s="27"/>
      <c r="B34" s="28"/>
      <c r="C34" s="28"/>
      <c r="D34" s="29"/>
      <c r="E34" s="29"/>
      <c r="F34" s="29"/>
      <c r="G34" s="29"/>
      <c r="H34" s="29"/>
      <c r="I34" s="37"/>
      <c r="J34" s="28"/>
      <c r="K34" s="28"/>
      <c r="L34" s="28"/>
      <c r="M34" s="28"/>
      <c r="N34" s="28"/>
      <c r="O34" s="28"/>
      <c r="P34" s="28"/>
      <c r="Q34" s="28"/>
      <c r="R34" s="28"/>
      <c r="S34" s="28"/>
      <c r="T34" s="28"/>
      <c r="U34" s="28"/>
      <c r="V34" s="38" t="s">
        <v>1</v>
      </c>
      <c r="W34" s="30">
        <f>SUBTOTAL(109,Table3[Total
Q×L×M '[m2']])</f>
        <v>0</v>
      </c>
      <c r="X34" s="28"/>
    </row>
    <row r="35" spans="1:24" x14ac:dyDescent="0.2">
      <c r="A35" s="49"/>
      <c r="C35" s="51"/>
      <c r="V35" s="52"/>
      <c r="W35" s="53"/>
    </row>
    <row r="38" spans="1:24" ht="15" x14ac:dyDescent="0.25">
      <c r="A38" s="46" t="s">
        <v>121</v>
      </c>
    </row>
    <row r="39" spans="1:24" ht="14.25" customHeight="1" x14ac:dyDescent="0.2"/>
    <row r="40" spans="1:24" ht="14.25" customHeight="1" x14ac:dyDescent="0.25">
      <c r="A40" s="45" t="s">
        <v>173</v>
      </c>
      <c r="W40" s="54"/>
    </row>
    <row r="41" spans="1:24" ht="14.25" customHeight="1" x14ac:dyDescent="0.25">
      <c r="W41" s="54"/>
    </row>
    <row r="42" spans="1:24" ht="14.25" customHeight="1" x14ac:dyDescent="0.25">
      <c r="A42" s="45" t="s">
        <v>133</v>
      </c>
      <c r="W42" s="54"/>
    </row>
    <row r="43" spans="1:24" ht="14.25" customHeight="1" x14ac:dyDescent="0.25">
      <c r="A43" s="45" t="s">
        <v>175</v>
      </c>
      <c r="W43" s="54"/>
    </row>
    <row r="44" spans="1:24" ht="14.25" customHeight="1" x14ac:dyDescent="0.25">
      <c r="W44" s="54"/>
    </row>
    <row r="45" spans="1:24" ht="14.25" customHeight="1" x14ac:dyDescent="0.25">
      <c r="B45" s="47" t="s">
        <v>124</v>
      </c>
      <c r="C45" s="45" t="s">
        <v>125</v>
      </c>
      <c r="W45" s="54"/>
    </row>
    <row r="46" spans="1:24" ht="14.25" customHeight="1" x14ac:dyDescent="0.25">
      <c r="B46" s="7" t="s">
        <v>126</v>
      </c>
      <c r="C46" s="55" t="s">
        <v>127</v>
      </c>
      <c r="D46" s="55"/>
      <c r="E46" s="55"/>
      <c r="W46" s="54"/>
    </row>
    <row r="47" spans="1:24" ht="14.25" customHeight="1" x14ac:dyDescent="0.25">
      <c r="B47" s="56" t="s">
        <v>126</v>
      </c>
      <c r="C47" s="57" t="s">
        <v>128</v>
      </c>
      <c r="D47" s="57"/>
      <c r="E47" s="57"/>
      <c r="W47" s="54"/>
    </row>
    <row r="48" spans="1:24" ht="14.25" customHeight="1" x14ac:dyDescent="0.25">
      <c r="B48" s="58" t="s">
        <v>126</v>
      </c>
      <c r="C48" s="59" t="s">
        <v>129</v>
      </c>
      <c r="D48" s="59"/>
      <c r="E48" s="59"/>
      <c r="W48" s="54"/>
    </row>
    <row r="49" spans="1:23" ht="14.25" customHeight="1" x14ac:dyDescent="0.25">
      <c r="B49" s="60" t="s">
        <v>130</v>
      </c>
      <c r="C49" s="61" t="s">
        <v>131</v>
      </c>
      <c r="D49" s="61"/>
      <c r="E49" s="61"/>
      <c r="W49" s="54"/>
    </row>
    <row r="50" spans="1:23" ht="15" x14ac:dyDescent="0.25">
      <c r="W50" s="54"/>
    </row>
    <row r="51" spans="1:23" ht="15" x14ac:dyDescent="0.25">
      <c r="A51" s="46" t="s">
        <v>187</v>
      </c>
      <c r="W51" s="54"/>
    </row>
    <row r="53" spans="1:23" ht="15" x14ac:dyDescent="0.25">
      <c r="A53"/>
      <c r="B53" s="62" t="s">
        <v>216</v>
      </c>
      <c r="W53" s="54"/>
    </row>
    <row r="54" spans="1:23" ht="15" x14ac:dyDescent="0.25">
      <c r="A54"/>
      <c r="B54" s="62" t="s">
        <v>217</v>
      </c>
      <c r="W54" s="54"/>
    </row>
    <row r="55" spans="1:23" x14ac:dyDescent="0.2">
      <c r="A55"/>
      <c r="B55" s="62" t="s">
        <v>218</v>
      </c>
    </row>
    <row r="56" spans="1:23" x14ac:dyDescent="0.2">
      <c r="A56"/>
    </row>
    <row r="57" spans="1:23" x14ac:dyDescent="0.2">
      <c r="A57"/>
      <c r="B57" s="62" t="s">
        <v>219</v>
      </c>
    </row>
    <row r="58" spans="1:23" x14ac:dyDescent="0.2">
      <c r="B58" s="62"/>
    </row>
    <row r="59" spans="1:23" x14ac:dyDescent="0.2">
      <c r="B59" s="62"/>
    </row>
    <row r="60" spans="1:23" ht="15" x14ac:dyDescent="0.25">
      <c r="A60" s="63" t="s">
        <v>204</v>
      </c>
      <c r="B60" s="64"/>
      <c r="C60" s="64"/>
      <c r="D60" s="64"/>
      <c r="E60" s="64"/>
    </row>
    <row r="61" spans="1:23" x14ac:dyDescent="0.2">
      <c r="A61" s="64"/>
      <c r="B61" s="64"/>
      <c r="C61" s="64"/>
      <c r="D61" s="64"/>
      <c r="E61" s="64"/>
    </row>
    <row r="62" spans="1:23" x14ac:dyDescent="0.2">
      <c r="A62" s="64" t="s">
        <v>199</v>
      </c>
      <c r="C62" s="64"/>
      <c r="D62" s="64"/>
      <c r="E62" s="64"/>
      <c r="F62" s="64"/>
    </row>
    <row r="64" spans="1:23" x14ac:dyDescent="0.2">
      <c r="B64" s="65" t="s">
        <v>8</v>
      </c>
      <c r="C64" s="65" t="s">
        <v>9</v>
      </c>
      <c r="D64" s="65" t="s">
        <v>10</v>
      </c>
      <c r="E64" s="65" t="s">
        <v>13</v>
      </c>
      <c r="F64" s="65" t="s">
        <v>16</v>
      </c>
    </row>
    <row r="65" spans="2:6" x14ac:dyDescent="0.2">
      <c r="B65" s="66">
        <v>120</v>
      </c>
      <c r="C65" s="66">
        <v>800</v>
      </c>
      <c r="D65" s="66">
        <v>800</v>
      </c>
      <c r="E65" s="66">
        <v>800</v>
      </c>
      <c r="F65" s="8">
        <f>C65+D65+E65</f>
        <v>2400</v>
      </c>
    </row>
    <row r="66" spans="2:6" x14ac:dyDescent="0.2">
      <c r="B66" s="67" t="s">
        <v>11</v>
      </c>
      <c r="C66" s="67">
        <f>$B$65+150</f>
        <v>270</v>
      </c>
      <c r="D66" s="67">
        <f>2*($B$65+150)</f>
        <v>540</v>
      </c>
      <c r="E66" s="67">
        <f>$B$65+150</f>
        <v>270</v>
      </c>
      <c r="F66" s="67">
        <f t="shared" ref="F66:F67" si="2">C66+D66+E66</f>
        <v>1080</v>
      </c>
    </row>
    <row r="67" spans="2:6" x14ac:dyDescent="0.2">
      <c r="B67" s="68" t="s">
        <v>12</v>
      </c>
      <c r="C67" s="68">
        <v>1000</v>
      </c>
      <c r="D67" s="68">
        <v>1000</v>
      </c>
      <c r="E67" s="68">
        <v>1000</v>
      </c>
      <c r="F67" s="68">
        <f t="shared" si="2"/>
        <v>3000</v>
      </c>
    </row>
  </sheetData>
  <sheetProtection sheet="1" insertRows="0" deleteRows="0"/>
  <dataConsolidate/>
  <mergeCells count="7">
    <mergeCell ref="P14:R18"/>
    <mergeCell ref="R21:U21"/>
    <mergeCell ref="A21:C21"/>
    <mergeCell ref="I21:K21"/>
    <mergeCell ref="L21:M21"/>
    <mergeCell ref="N21:Q21"/>
    <mergeCell ref="D21:H21"/>
  </mergeCells>
  <conditionalFormatting sqref="A24:V33">
    <cfRule type="expression" dxfId="417" priority="2">
      <formula>OR(A24="")</formula>
    </cfRule>
  </conditionalFormatting>
  <conditionalFormatting sqref="B65">
    <cfRule type="expression" dxfId="416" priority="47">
      <formula>NOT(OR(B65=50,B65=60,B65=80,B65=100,B65=120,B65=133,B65=150,B65=172,B65=200,B65=220,B65=240,B65=250))</formula>
    </cfRule>
  </conditionalFormatting>
  <conditionalFormatting sqref="C24:C33">
    <cfRule type="cellIs" dxfId="415" priority="57" operator="lessThan">
      <formula>0</formula>
    </cfRule>
  </conditionalFormatting>
  <conditionalFormatting sqref="C65">
    <cfRule type="expression" dxfId="414" priority="46">
      <formula>NOT(AND(C65&gt;=B65+150,C65&lt;=1000))</formula>
    </cfRule>
  </conditionalFormatting>
  <conditionalFormatting sqref="D24:D33">
    <cfRule type="expression" dxfId="413" priority="50">
      <formula>NOT(AND(D24&gt;=J24+150,D24&lt;=1000))</formula>
    </cfRule>
  </conditionalFormatting>
  <conditionalFormatting sqref="D65">
    <cfRule type="expression" dxfId="412" priority="45">
      <formula>NOT(AND(D65&gt;=2*(B65+150),D65&lt;=1000))</formula>
    </cfRule>
  </conditionalFormatting>
  <conditionalFormatting sqref="E24:E33">
    <cfRule type="expression" dxfId="411" priority="49">
      <formula>NOT(AND(E24&gt;=2*(J24+150),E24&lt;=1000))</formula>
    </cfRule>
  </conditionalFormatting>
  <conditionalFormatting sqref="E65">
    <cfRule type="expression" dxfId="410" priority="44">
      <formula>NOT(AND(E65&gt;=B65+150,E65&lt;=1000))</formula>
    </cfRule>
  </conditionalFormatting>
  <conditionalFormatting sqref="F24:F33">
    <cfRule type="expression" dxfId="409" priority="48">
      <formula>NOT(AND(F24&gt;=J24+150,F24&lt;=1000))</formula>
    </cfRule>
  </conditionalFormatting>
  <conditionalFormatting sqref="F65">
    <cfRule type="expression" dxfId="408" priority="42">
      <formula>NOT(AND(F65&gt;=4*(B65+150),F65&lt;=3*1000))</formula>
    </cfRule>
  </conditionalFormatting>
  <conditionalFormatting sqref="G24:H33">
    <cfRule type="cellIs" dxfId="407" priority="40" operator="notBetween">
      <formula>90</formula>
      <formula>175</formula>
    </cfRule>
  </conditionalFormatting>
  <conditionalFormatting sqref="I24:I33">
    <cfRule type="expression" dxfId="406" priority="55">
      <formula>NOT(OR(AND(I24&gt;=4*(J24+150),I24&lt;=3*1000,D24&gt;0,E24&gt;0,F24&gt;0),I24=0))</formula>
    </cfRule>
  </conditionalFormatting>
  <conditionalFormatting sqref="J24:J33">
    <cfRule type="expression" dxfId="405" priority="6">
      <formula>AND(OR(D24&gt;0,E24&gt;0,F24&gt;0),J24=0)</formula>
    </cfRule>
    <cfRule type="expression" dxfId="404" priority="33">
      <formula>OR(AND(M24="Power T",OR(J24=220)))</formula>
    </cfRule>
    <cfRule type="expression" dxfId="403" priority="34">
      <formula>OR(AND(M24="Power T",OR(J24=50)),AND(M24="Power S",OR(J24=220,J24=250)),AND(M24="Perform R",OR(J24=50,J24=220,J24=250)),AND(M24="Perform C",OR(J24=220,J24=250)))</formula>
    </cfRule>
    <cfRule type="expression" dxfId="402" priority="35">
      <formula>NOT(OR(J24=50,J24=60,J24=80,J24=100,J24=120,J24=133,J24=150,J24=172,J24=200,J24=220,J24=240,J24=250))</formula>
    </cfRule>
  </conditionalFormatting>
  <conditionalFormatting sqref="K24:K33">
    <cfRule type="cellIs" dxfId="401" priority="54" operator="notBetween">
      <formula>600</formula>
      <formula>1200</formula>
    </cfRule>
  </conditionalFormatting>
  <conditionalFormatting sqref="L24:L33">
    <cfRule type="expression" dxfId="400" priority="5">
      <formula>NOT(OR(L24="FTV",L24=""))</formula>
    </cfRule>
  </conditionalFormatting>
  <conditionalFormatting sqref="M24:M33">
    <cfRule type="expression" dxfId="399" priority="29">
      <formula>OR(AND(M24="Power T",OR(J24=220)))</formula>
    </cfRule>
    <cfRule type="expression" dxfId="398" priority="30">
      <formula>OR(AND(M24="Power T",OR(J24=50)),AND(M24="Power S",OR(J24=220,J24=250)),AND(M24="Perform R",OR(J24=50,J24=220,J24=250)),AND(M24="Perform C",OR(J24=220,J24=250)))</formula>
    </cfRule>
    <cfRule type="expression" dxfId="397" priority="31">
      <formula>NOT(OR(M24="Power T",M24="Power S",M24="Perform R",M24="Perform C"))</formula>
    </cfRule>
  </conditionalFormatting>
  <conditionalFormatting sqref="N24:N33">
    <cfRule type="expression" dxfId="396" priority="28">
      <formula>AND(Q24="G",NOT(OR(N24=0.7,N24=0.75,N24=0.8)))</formula>
    </cfRule>
  </conditionalFormatting>
  <conditionalFormatting sqref="O24:O33">
    <cfRule type="expression" dxfId="395" priority="39">
      <formula>NOT(OR(O24="SP 25",O24="SP 25",O24="PVDF 25",O24="PVDF 35",O24="PUR 50",O24="PVCF 150",O24="HPS 200",O24="PRISMA",O24="PRISMA ELEMENTS",O24="Inox 304",O24="Inox 316L",O24="Inox 316"))</formula>
    </cfRule>
  </conditionalFormatting>
  <conditionalFormatting sqref="Q24:Q33">
    <cfRule type="expression" dxfId="394" priority="3">
      <formula>AND(Q24="G",NOT(OR(N24=0.7,N24=0.75,N24=0.8)))</formula>
    </cfRule>
    <cfRule type="expression" dxfId="393" priority="52">
      <formula>NOT(OR(Q24="S",Q24="V",Q24="V2",Q24="G",Q24="M",Q24="M3",Q24="M8"))</formula>
    </cfRule>
  </conditionalFormatting>
  <conditionalFormatting sqref="S24:S33">
    <cfRule type="expression" dxfId="392" priority="37">
      <formula>NOT(OR(S24="SP 25",S24="SP 25",S24="PVDF 25",S24="PVDF 35",S24="PUR 50",S24="PVCF 150",S24="HPS 200",S24="PRISMA",S24="PRISMA ELEMENTS",S24="Inox 304",S24="Inox 316L",S24="Inox 316"))</formula>
    </cfRule>
  </conditionalFormatting>
  <conditionalFormatting sqref="U24:U33">
    <cfRule type="expression" dxfId="391" priority="51">
      <formula>NOT(OR(U24="S",U24="V",U24="V2",U24="G",U24="M2"))</formula>
    </cfRule>
  </conditionalFormatting>
  <conditionalFormatting sqref="X33">
    <cfRule type="expression" dxfId="390"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1200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11482C6-831C-41D1-85B1-49E7D9517AB3}">
      <formula1>"Priority A, Priority B, Priority C"</formula1>
    </dataValidation>
  </dataValidations>
  <hyperlinks>
    <hyperlink ref="B55" r:id="rId1" tooltip="Download" display="https://www.trimo-group.com/files/downloads/Trimoterm Fireproof Panels Brochure.pdf" xr:uid="{EF1947D8-3133-4267-8C5C-1623DA2F6EF5}"/>
    <hyperlink ref="B57" r:id="rId2" display="pack" xr:uid="{84C7D408-9AF4-4F9B-A705-E0B045BB772C}"/>
    <hyperlink ref="B53" r:id="rId3" tooltip="Download" display="https://www.trimo-group.com/files/downloads/Trimoterm Technical Specification.pdf" xr:uid="{BB464EF3-3D9A-49F7-A564-A9571D5AB150}"/>
    <hyperlink ref="B54" r:id="rId4" xr:uid="{DC8AE2EA-EACB-4E6D-8401-79D35C2677DD}"/>
  </hyperlinks>
  <pageMargins left="0.39370078740157483" right="0.39370078740157483" top="0.39370078740157483" bottom="0.39370078740157483" header="0.31496062992125984" footer="0.31496062992125984"/>
  <pageSetup paperSize="9" scale="46" pageOrder="overThenDown" orientation="landscape" r:id="rId5"/>
  <ignoredErrors>
    <ignoredError sqref="A2:B2 A19:XFD20 B14:O14 S14:XFD14 A15:O16 S15:XFD17 A4:XFD4 A3:B3 D3 F3:XFD3 C56:XFD56 C53:XFD53 C54:XFD54 C55:XFD55 A58:XFD59 C57:XFD57 A39:XFD39 B38:XFD38 A50:XFD50 A45 D45:XFD45 A46 D46:XFD46 A47 D47:XFD47 A48 D48:XFD48 A49 D49:XFD49 A44:XFD44 B42:XFD42 A1:B1 D1:XFD1 A10:XFD11 B5:XFD5 B6:XFD6 B7:XFD7 B8:XFD8 B9:XFD9 B13:XFD13 B12:XFD12 B17:O17 A22:XFD22 B21:C21 J21:K21 M21 A35:XFD37 O21:Q21 S21:U21 Y21:XFD21 Y23:XFD23 A24:K24 M24:XFD24 A25:K25 M25:XFD25 A26:K26 M26:XFD26 A27:K27 M27:XFD27 A28:K28 M28:XFD28 A29:K29 M29:XFD29 A30:K30 M30:XFD30 A31:K31 M31:XFD31 A32:K32 M32:XFD32 N33 C33:K33 R33 W33 Y33:XFD33 A34:U34 W34:XFD34 A41:XFD41 B40:XFD40 B43:XFD43 A52:XFD52 B51:XFD51 E21:H21 A65:XFD65 A64 G64:XFD64 A68:XFD1048576 A66 C66:XFD66 A67 C67:XFD67 D2:XFD2 A61:XFD61 B60:XFD60 A63:XFD63 B62:XFD62 A18:O18 S18:XFD18"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38" id="{00000000-000E-0000-0300-000025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6" id="{00000000-000E-0000-0300-000023000000}">
            <xm:f>COUNTIF(List_Values!$A$2:$A$11,R24)=0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36AB4F1-749F-4B0B-B935-9518FA7EC581}">
          <x14:formula1>
            <xm:f>List_Values!$A$2:$A$11</xm:f>
          </x14:formula1>
          <xm:sqref>R24:R33 N24:N33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I2" sqref="I2"/>
    </sheetView>
  </sheetViews>
  <sheetFormatPr defaultColWidth="9"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136</v>
      </c>
    </row>
    <row r="2" spans="1:17" s="72" customFormat="1" ht="26.25" x14ac:dyDescent="0.4">
      <c r="C2" s="76" t="s">
        <v>205</v>
      </c>
    </row>
    <row r="3" spans="1:17" s="72" customFormat="1" ht="15.75" x14ac:dyDescent="0.25">
      <c r="C3" s="77" t="s">
        <v>105</v>
      </c>
      <c r="D3" s="78" t="str" cm="1">
        <f t="array" ref="D3">LOOKUP(2,1/(Updates!A:A&lt;&gt;""),Updates!A:A)</f>
        <v>1.4.1</v>
      </c>
      <c r="E3" s="89" t="s">
        <v>220</v>
      </c>
      <c r="G3" s="75"/>
    </row>
    <row r="4" spans="1:17" s="72" customFormat="1" x14ac:dyDescent="0.2"/>
    <row r="5" spans="1:17" ht="15" x14ac:dyDescent="0.25">
      <c r="A5" s="79" t="s">
        <v>138</v>
      </c>
      <c r="B5" s="80" t="str">
        <f>IF('Panel FTV'!B5=0,"",'Panel FTV'!B5)</f>
        <v/>
      </c>
      <c r="C5" s="81"/>
    </row>
    <row r="6" spans="1:17" ht="15" x14ac:dyDescent="0.25">
      <c r="A6" s="79" t="s">
        <v>140</v>
      </c>
      <c r="B6" s="80" t="str">
        <f>IF('Panel FTV'!B6=0,"",'Panel FTV'!B6)</f>
        <v/>
      </c>
      <c r="C6" s="81"/>
    </row>
    <row r="7" spans="1:17" ht="15" x14ac:dyDescent="0.25">
      <c r="A7" s="79" t="s">
        <v>141</v>
      </c>
      <c r="B7" s="80" t="str">
        <f>IF('Panel FTV'!B7=0,"",'Panel FTV'!B7)</f>
        <v/>
      </c>
      <c r="C7" s="81"/>
    </row>
    <row r="8" spans="1:17" ht="15" x14ac:dyDescent="0.25">
      <c r="A8" s="79" t="s">
        <v>142</v>
      </c>
      <c r="B8" s="80" t="str">
        <f>IF('Panel FTV'!B8=0,"",'Panel FTV'!B8)</f>
        <v/>
      </c>
      <c r="C8" s="81"/>
    </row>
    <row r="9" spans="1:17" ht="15" x14ac:dyDescent="0.25">
      <c r="A9" s="79" t="s">
        <v>143</v>
      </c>
      <c r="B9" s="80" t="str">
        <f>IF('Panel FTV'!B9=0,"",'Panel FTV'!B9)</f>
        <v/>
      </c>
      <c r="C9" s="81"/>
    </row>
    <row r="12" spans="1:17" ht="15" x14ac:dyDescent="0.25">
      <c r="A12" s="79" t="s">
        <v>144</v>
      </c>
      <c r="B12" s="80" t="str">
        <f>IF('Panel FTV'!B12=0,"",'Panel FTV'!B12)</f>
        <v/>
      </c>
      <c r="C12" s="81"/>
    </row>
    <row r="13" spans="1:17" ht="15" x14ac:dyDescent="0.25">
      <c r="A13" s="79" t="s">
        <v>145</v>
      </c>
      <c r="B13" s="80" t="str">
        <f>IF('Panel FTV'!B13=0,"",'Panel FTV'!B13)</f>
        <v/>
      </c>
      <c r="C13" s="81"/>
      <c r="M13" s="49"/>
      <c r="Q13" s="49"/>
    </row>
    <row r="14" spans="1:17" ht="15" x14ac:dyDescent="0.25">
      <c r="A14" s="79" t="s">
        <v>146</v>
      </c>
      <c r="B14" s="80" t="str">
        <f>IF('Panel FTV'!B14=0,"",'Panel FTV'!B14)</f>
        <v/>
      </c>
      <c r="C14" s="81"/>
    </row>
    <row r="15" spans="1:17" x14ac:dyDescent="0.2">
      <c r="O15" s="139" t="s">
        <v>193</v>
      </c>
      <c r="P15" s="139"/>
      <c r="Q15" s="139"/>
    </row>
    <row r="16" spans="1:17" x14ac:dyDescent="0.2">
      <c r="O16" s="139"/>
      <c r="P16" s="139"/>
      <c r="Q16" s="139"/>
    </row>
    <row r="17" spans="1:23" ht="15" x14ac:dyDescent="0.25">
      <c r="A17" s="79" t="s">
        <v>149</v>
      </c>
      <c r="B17" s="80" t="str">
        <f>IF('Panel FTV'!B17=0,"",'Panel FTV'!B17)</f>
        <v/>
      </c>
      <c r="C17" s="81"/>
      <c r="O17" s="139"/>
      <c r="P17" s="139"/>
      <c r="Q17" s="139"/>
    </row>
    <row r="18" spans="1:23" x14ac:dyDescent="0.2">
      <c r="O18" s="139"/>
      <c r="P18" s="139"/>
      <c r="Q18" s="139"/>
    </row>
    <row r="21" spans="1:23" s="88" customFormat="1" ht="15.75" customHeight="1" x14ac:dyDescent="0.2">
      <c r="A21" s="138" t="s">
        <v>151</v>
      </c>
      <c r="B21" s="138"/>
      <c r="C21" s="138"/>
      <c r="D21" s="138" t="s">
        <v>194</v>
      </c>
      <c r="E21" s="138"/>
      <c r="F21" s="138"/>
      <c r="G21" s="138"/>
      <c r="H21" s="138" t="s">
        <v>152</v>
      </c>
      <c r="I21" s="138"/>
      <c r="J21" s="138"/>
      <c r="K21" s="138" t="s">
        <v>153</v>
      </c>
      <c r="L21" s="138"/>
      <c r="M21" s="135" t="s">
        <v>154</v>
      </c>
      <c r="N21" s="136"/>
      <c r="O21" s="136"/>
      <c r="P21" s="137"/>
      <c r="Q21" s="135" t="s">
        <v>155</v>
      </c>
      <c r="R21" s="136"/>
      <c r="S21" s="136"/>
      <c r="T21" s="137"/>
      <c r="U21" s="83" t="s">
        <v>156</v>
      </c>
      <c r="V21" s="83" t="s">
        <v>157</v>
      </c>
      <c r="W21" s="83" t="s">
        <v>158</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159</v>
      </c>
      <c r="B23" s="85" t="s">
        <v>160</v>
      </c>
      <c r="C23" s="85" t="s">
        <v>161</v>
      </c>
      <c r="D23" s="85" t="s">
        <v>9</v>
      </c>
      <c r="E23" s="85" t="s">
        <v>10</v>
      </c>
      <c r="F23" s="85" t="s">
        <v>206</v>
      </c>
      <c r="G23" s="85" t="s">
        <v>195</v>
      </c>
      <c r="H23" s="85" t="s">
        <v>162</v>
      </c>
      <c r="I23" s="85" t="s">
        <v>163</v>
      </c>
      <c r="J23" s="85" t="s">
        <v>164</v>
      </c>
      <c r="K23" s="85" t="s">
        <v>153</v>
      </c>
      <c r="L23" s="85" t="s">
        <v>165</v>
      </c>
      <c r="M23" s="85" t="s">
        <v>166</v>
      </c>
      <c r="N23" s="85" t="s">
        <v>197</v>
      </c>
      <c r="O23" s="85" t="s">
        <v>167</v>
      </c>
      <c r="P23" s="85" t="s">
        <v>168</v>
      </c>
      <c r="Q23" s="85" t="s">
        <v>169</v>
      </c>
      <c r="R23" s="85" t="s">
        <v>170</v>
      </c>
      <c r="S23" s="85" t="s">
        <v>171</v>
      </c>
      <c r="T23" s="85" t="s">
        <v>172</v>
      </c>
      <c r="U23" s="85" t="s">
        <v>156</v>
      </c>
      <c r="V23" s="86" t="s">
        <v>23</v>
      </c>
      <c r="W23" s="85" t="s">
        <v>158</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 t="shared" ref="V24:V33" si="0">C24*H24/1000*J24/1000</f>
        <v>0</v>
      </c>
      <c r="W24" s="101"/>
    </row>
    <row r="25" spans="1:23" x14ac:dyDescent="0.2">
      <c r="A25" s="18"/>
      <c r="B25" s="4"/>
      <c r="C25" s="4"/>
      <c r="D25" s="5"/>
      <c r="E25" s="5"/>
      <c r="F25" s="8">
        <f t="shared" ref="F25:F27" si="1">D25+E25</f>
        <v>0</v>
      </c>
      <c r="G25" s="5"/>
      <c r="H25" s="5"/>
      <c r="I25" s="4"/>
      <c r="J25" s="6"/>
      <c r="K25" s="4" t="s">
        <v>0</v>
      </c>
      <c r="L25" s="4"/>
      <c r="M25" s="13"/>
      <c r="N25" s="4"/>
      <c r="O25" s="4"/>
      <c r="P25" s="4"/>
      <c r="Q25" s="13"/>
      <c r="R25" s="4"/>
      <c r="S25" s="4"/>
      <c r="T25" s="4"/>
      <c r="U25" s="7"/>
      <c r="V25" s="19">
        <f t="shared" si="0"/>
        <v>0</v>
      </c>
      <c r="W25" s="101"/>
    </row>
    <row r="26" spans="1:23" x14ac:dyDescent="0.2">
      <c r="A26" s="18"/>
      <c r="B26" s="4"/>
      <c r="C26" s="4"/>
      <c r="D26" s="5"/>
      <c r="E26" s="5"/>
      <c r="F26" s="8">
        <f t="shared" si="1"/>
        <v>0</v>
      </c>
      <c r="G26" s="5"/>
      <c r="H26" s="5"/>
      <c r="I26" s="4"/>
      <c r="J26" s="6"/>
      <c r="K26" s="4" t="s">
        <v>0</v>
      </c>
      <c r="L26" s="4"/>
      <c r="M26" s="13"/>
      <c r="N26" s="4"/>
      <c r="O26" s="4"/>
      <c r="P26" s="4"/>
      <c r="Q26" s="13"/>
      <c r="R26" s="4"/>
      <c r="S26" s="4"/>
      <c r="T26" s="4"/>
      <c r="U26" s="7"/>
      <c r="V26" s="19">
        <f t="shared" si="0"/>
        <v>0</v>
      </c>
      <c r="W26" s="101"/>
    </row>
    <row r="27" spans="1:23" x14ac:dyDescent="0.2">
      <c r="A27" s="18"/>
      <c r="B27" s="4"/>
      <c r="C27" s="4"/>
      <c r="D27" s="5"/>
      <c r="E27" s="5"/>
      <c r="F27" s="8">
        <f t="shared" si="1"/>
        <v>0</v>
      </c>
      <c r="G27" s="5"/>
      <c r="H27" s="5"/>
      <c r="I27" s="4"/>
      <c r="J27" s="6"/>
      <c r="K27" s="4" t="s">
        <v>0</v>
      </c>
      <c r="L27" s="4"/>
      <c r="M27" s="13"/>
      <c r="N27" s="4"/>
      <c r="O27" s="4"/>
      <c r="P27" s="4"/>
      <c r="Q27" s="13"/>
      <c r="R27" s="4"/>
      <c r="S27" s="4"/>
      <c r="T27" s="4"/>
      <c r="U27" s="7"/>
      <c r="V27" s="19">
        <f t="shared" si="0"/>
        <v>0</v>
      </c>
      <c r="W27" s="101"/>
    </row>
    <row r="28" spans="1:23" x14ac:dyDescent="0.2">
      <c r="A28" s="18"/>
      <c r="B28" s="4"/>
      <c r="C28" s="4"/>
      <c r="D28" s="5"/>
      <c r="E28" s="5"/>
      <c r="F28" s="8">
        <f t="shared" ref="F28:F32" si="2">D28+E28</f>
        <v>0</v>
      </c>
      <c r="G28" s="5"/>
      <c r="H28" s="5"/>
      <c r="I28" s="4"/>
      <c r="J28" s="6"/>
      <c r="K28" s="4" t="s">
        <v>0</v>
      </c>
      <c r="L28" s="4"/>
      <c r="M28" s="12"/>
      <c r="N28" s="4"/>
      <c r="O28" s="4"/>
      <c r="P28" s="4"/>
      <c r="Q28" s="12"/>
      <c r="R28" s="4"/>
      <c r="S28" s="4"/>
      <c r="T28" s="4"/>
      <c r="U28" s="7"/>
      <c r="V28" s="19">
        <f t="shared" si="0"/>
        <v>0</v>
      </c>
      <c r="W28" s="101"/>
    </row>
    <row r="29" spans="1:23" x14ac:dyDescent="0.2">
      <c r="A29" s="18"/>
      <c r="B29" s="4"/>
      <c r="C29" s="4"/>
      <c r="D29" s="5"/>
      <c r="E29" s="5"/>
      <c r="F29" s="8">
        <f t="shared" si="2"/>
        <v>0</v>
      </c>
      <c r="G29" s="5"/>
      <c r="H29" s="5"/>
      <c r="I29" s="4"/>
      <c r="J29" s="6"/>
      <c r="K29" s="4" t="s">
        <v>0</v>
      </c>
      <c r="L29" s="4"/>
      <c r="M29" s="12"/>
      <c r="N29" s="4"/>
      <c r="O29" s="4"/>
      <c r="P29" s="4"/>
      <c r="Q29" s="12"/>
      <c r="R29" s="4"/>
      <c r="S29" s="4"/>
      <c r="T29" s="4"/>
      <c r="U29" s="7"/>
      <c r="V29" s="19">
        <f t="shared" si="0"/>
        <v>0</v>
      </c>
      <c r="W29" s="101"/>
    </row>
    <row r="30" spans="1:23" x14ac:dyDescent="0.2">
      <c r="A30" s="18"/>
      <c r="B30" s="4"/>
      <c r="C30" s="4"/>
      <c r="D30" s="5"/>
      <c r="E30" s="5"/>
      <c r="F30" s="8">
        <f t="shared" si="2"/>
        <v>0</v>
      </c>
      <c r="G30" s="5"/>
      <c r="H30" s="5"/>
      <c r="I30" s="4"/>
      <c r="J30" s="6"/>
      <c r="K30" s="4" t="s">
        <v>0</v>
      </c>
      <c r="L30" s="4"/>
      <c r="M30" s="12"/>
      <c r="N30" s="4"/>
      <c r="O30" s="4"/>
      <c r="P30" s="4"/>
      <c r="Q30" s="12"/>
      <c r="R30" s="4"/>
      <c r="S30" s="4"/>
      <c r="T30" s="4"/>
      <c r="U30" s="7"/>
      <c r="V30" s="19">
        <f t="shared" si="0"/>
        <v>0</v>
      </c>
      <c r="W30" s="101"/>
    </row>
    <row r="31" spans="1:23" x14ac:dyDescent="0.2">
      <c r="A31" s="18"/>
      <c r="B31" s="4"/>
      <c r="C31" s="4"/>
      <c r="D31" s="5"/>
      <c r="E31" s="5"/>
      <c r="F31" s="8">
        <f t="shared" si="2"/>
        <v>0</v>
      </c>
      <c r="G31" s="5"/>
      <c r="H31" s="5"/>
      <c r="I31" s="4"/>
      <c r="J31" s="6"/>
      <c r="K31" s="4" t="s">
        <v>0</v>
      </c>
      <c r="L31" s="4"/>
      <c r="M31" s="12"/>
      <c r="N31" s="4"/>
      <c r="O31" s="4"/>
      <c r="P31" s="4"/>
      <c r="Q31" s="12"/>
      <c r="R31" s="4"/>
      <c r="S31" s="4"/>
      <c r="T31" s="4"/>
      <c r="U31" s="7"/>
      <c r="V31" s="19">
        <f t="shared" si="0"/>
        <v>0</v>
      </c>
      <c r="W31" s="101"/>
    </row>
    <row r="32" spans="1:23" x14ac:dyDescent="0.2">
      <c r="A32" s="18"/>
      <c r="B32" s="4"/>
      <c r="C32" s="4"/>
      <c r="D32" s="5"/>
      <c r="E32" s="5"/>
      <c r="F32" s="8">
        <f t="shared" si="2"/>
        <v>0</v>
      </c>
      <c r="G32" s="5"/>
      <c r="H32" s="5"/>
      <c r="I32" s="4"/>
      <c r="J32" s="6"/>
      <c r="K32" s="4" t="s">
        <v>0</v>
      </c>
      <c r="L32" s="4"/>
      <c r="M32" s="12"/>
      <c r="N32" s="4"/>
      <c r="O32" s="4"/>
      <c r="P32" s="4"/>
      <c r="Q32" s="12"/>
      <c r="R32" s="4"/>
      <c r="S32" s="4"/>
      <c r="T32" s="4"/>
      <c r="U32" s="7"/>
      <c r="V32" s="19">
        <f t="shared" si="0"/>
        <v>0</v>
      </c>
      <c r="W32" s="101"/>
    </row>
    <row r="33" spans="1:23" x14ac:dyDescent="0.2">
      <c r="A33" s="20" t="s">
        <v>5</v>
      </c>
      <c r="B33" s="21" t="s">
        <v>2</v>
      </c>
      <c r="C33" s="21">
        <v>0</v>
      </c>
      <c r="D33" s="22">
        <v>400</v>
      </c>
      <c r="E33" s="22">
        <v>400</v>
      </c>
      <c r="F33" s="35">
        <f>D33+E33</f>
        <v>800</v>
      </c>
      <c r="G33" s="22">
        <v>90</v>
      </c>
      <c r="H33" s="22">
        <v>5000</v>
      </c>
      <c r="I33" s="21">
        <v>150</v>
      </c>
      <c r="J33" s="23">
        <v>1000</v>
      </c>
      <c r="K33" s="21" t="s">
        <v>0</v>
      </c>
      <c r="L33" s="21" t="s">
        <v>3</v>
      </c>
      <c r="M33" s="24">
        <v>0.55000000000000004</v>
      </c>
      <c r="N33" s="21" t="s">
        <v>19</v>
      </c>
      <c r="O33" s="21" t="s">
        <v>18</v>
      </c>
      <c r="P33" s="21" t="s">
        <v>7</v>
      </c>
      <c r="Q33" s="24">
        <v>0.5</v>
      </c>
      <c r="R33" s="21" t="s">
        <v>19</v>
      </c>
      <c r="S33" s="21" t="s">
        <v>18</v>
      </c>
      <c r="T33" s="21" t="s">
        <v>17</v>
      </c>
      <c r="U33" s="25" t="s">
        <v>4</v>
      </c>
      <c r="V33" s="26">
        <f t="shared" si="0"/>
        <v>0</v>
      </c>
      <c r="W33" s="25" t="s">
        <v>74</v>
      </c>
    </row>
    <row r="34" spans="1:23" x14ac:dyDescent="0.2">
      <c r="A34" s="27"/>
      <c r="B34" s="28"/>
      <c r="C34" s="28"/>
      <c r="D34" s="29"/>
      <c r="E34" s="29"/>
      <c r="F34" s="37"/>
      <c r="G34" s="29"/>
      <c r="H34" s="29"/>
      <c r="I34" s="28"/>
      <c r="J34" s="28"/>
      <c r="K34" s="28"/>
      <c r="L34" s="28"/>
      <c r="M34" s="28"/>
      <c r="N34" s="28"/>
      <c r="O34" s="28"/>
      <c r="P34" s="28"/>
      <c r="Q34" s="28"/>
      <c r="R34" s="28"/>
      <c r="S34" s="28"/>
      <c r="T34" s="28"/>
      <c r="U34" s="38" t="s">
        <v>1</v>
      </c>
      <c r="V34" s="30">
        <f>SUBTOTAL(109,Table4[Total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121</v>
      </c>
      <c r="V38" s="54"/>
    </row>
    <row r="39" spans="1:23" ht="14.25" customHeight="1" x14ac:dyDescent="0.2"/>
    <row r="40" spans="1:23" ht="14.25" customHeight="1" x14ac:dyDescent="0.25">
      <c r="A40" s="45" t="s">
        <v>173</v>
      </c>
      <c r="V40" s="54"/>
    </row>
    <row r="41" spans="1:23" ht="14.25" customHeight="1" x14ac:dyDescent="0.25">
      <c r="V41" s="54"/>
    </row>
    <row r="42" spans="1:23" ht="14.25" customHeight="1" x14ac:dyDescent="0.25">
      <c r="A42" s="45" t="s">
        <v>133</v>
      </c>
      <c r="V42" s="54"/>
    </row>
    <row r="43" spans="1:23" ht="14.25" customHeight="1" x14ac:dyDescent="0.25">
      <c r="A43" s="45" t="s">
        <v>175</v>
      </c>
      <c r="V43" s="54"/>
    </row>
    <row r="44" spans="1:23" ht="14.25" customHeight="1" x14ac:dyDescent="0.25">
      <c r="V44" s="54"/>
    </row>
    <row r="45" spans="1:23" ht="14.25" customHeight="1" x14ac:dyDescent="0.25">
      <c r="B45" s="47" t="s">
        <v>124</v>
      </c>
      <c r="C45" s="45" t="s">
        <v>125</v>
      </c>
      <c r="V45" s="54"/>
    </row>
    <row r="46" spans="1:23" ht="14.25" customHeight="1" x14ac:dyDescent="0.25">
      <c r="B46" s="7" t="s">
        <v>126</v>
      </c>
      <c r="C46" s="55" t="s">
        <v>127</v>
      </c>
      <c r="D46" s="55"/>
      <c r="E46" s="55"/>
      <c r="V46" s="54"/>
    </row>
    <row r="47" spans="1:23" ht="14.25" customHeight="1" x14ac:dyDescent="0.25">
      <c r="B47" s="56" t="s">
        <v>126</v>
      </c>
      <c r="C47" s="57" t="s">
        <v>128</v>
      </c>
      <c r="D47" s="57"/>
      <c r="E47" s="57"/>
      <c r="V47" s="54"/>
    </row>
    <row r="48" spans="1:23" ht="14.25" customHeight="1" x14ac:dyDescent="0.25">
      <c r="B48" s="58" t="s">
        <v>126</v>
      </c>
      <c r="C48" s="59" t="s">
        <v>129</v>
      </c>
      <c r="D48" s="59"/>
      <c r="E48" s="59"/>
      <c r="V48" s="54"/>
    </row>
    <row r="49" spans="1:22" ht="14.25" customHeight="1" x14ac:dyDescent="0.25">
      <c r="B49" s="60" t="s">
        <v>130</v>
      </c>
      <c r="C49" s="61" t="s">
        <v>131</v>
      </c>
      <c r="D49" s="61"/>
      <c r="E49" s="61"/>
      <c r="V49" s="54"/>
    </row>
    <row r="50" spans="1:22" ht="15" x14ac:dyDescent="0.25">
      <c r="V50" s="54"/>
    </row>
    <row r="51" spans="1:22" ht="15" x14ac:dyDescent="0.25">
      <c r="A51" s="46" t="s">
        <v>187</v>
      </c>
      <c r="V51" s="54"/>
    </row>
    <row r="53" spans="1:22" ht="15" x14ac:dyDescent="0.25">
      <c r="A53"/>
      <c r="B53" s="62" t="s">
        <v>216</v>
      </c>
      <c r="V53" s="54"/>
    </row>
    <row r="54" spans="1:22" x14ac:dyDescent="0.2">
      <c r="A54"/>
      <c r="B54" s="62" t="s">
        <v>217</v>
      </c>
    </row>
    <row r="55" spans="1:22" x14ac:dyDescent="0.2">
      <c r="A55"/>
      <c r="B55" s="62" t="s">
        <v>218</v>
      </c>
    </row>
    <row r="56" spans="1:22" x14ac:dyDescent="0.2">
      <c r="A56"/>
    </row>
    <row r="57" spans="1:22" x14ac:dyDescent="0.2">
      <c r="A57"/>
      <c r="B57" s="62" t="s">
        <v>219</v>
      </c>
    </row>
    <row r="58" spans="1:22" x14ac:dyDescent="0.2">
      <c r="B58" s="62"/>
    </row>
    <row r="59" spans="1:22" x14ac:dyDescent="0.2">
      <c r="B59" s="62"/>
    </row>
    <row r="60" spans="1:22" ht="15" x14ac:dyDescent="0.25">
      <c r="A60" s="63" t="s">
        <v>207</v>
      </c>
      <c r="B60" s="64"/>
      <c r="C60" s="64"/>
      <c r="D60" s="64"/>
      <c r="E60" s="64"/>
    </row>
    <row r="61" spans="1:22" x14ac:dyDescent="0.2">
      <c r="A61" s="64"/>
      <c r="B61" s="64"/>
      <c r="C61" s="64"/>
      <c r="D61" s="64"/>
      <c r="E61" s="64"/>
    </row>
    <row r="62" spans="1:22" x14ac:dyDescent="0.2">
      <c r="A62" s="64" t="s">
        <v>199</v>
      </c>
      <c r="C62" s="64"/>
      <c r="D62" s="64"/>
      <c r="E62" s="64"/>
      <c r="F62" s="64"/>
    </row>
    <row r="64" spans="1:22" x14ac:dyDescent="0.2">
      <c r="B64" s="65" t="s">
        <v>8</v>
      </c>
      <c r="C64" s="65" t="s">
        <v>9</v>
      </c>
      <c r="D64" s="65" t="s">
        <v>10</v>
      </c>
      <c r="E64" s="65" t="s">
        <v>14</v>
      </c>
      <c r="F64" s="65" t="s">
        <v>15</v>
      </c>
    </row>
    <row r="65" spans="2:6" x14ac:dyDescent="0.2">
      <c r="B65" s="66">
        <v>150</v>
      </c>
      <c r="C65" s="66">
        <v>400</v>
      </c>
      <c r="D65" s="66">
        <v>400</v>
      </c>
      <c r="E65" s="8">
        <f>C65+D65</f>
        <v>800</v>
      </c>
      <c r="F65" s="66">
        <v>1000</v>
      </c>
    </row>
    <row r="66" spans="2:6" x14ac:dyDescent="0.2">
      <c r="B66" s="67" t="s">
        <v>11</v>
      </c>
      <c r="C66" s="67">
        <f>$B$65+150</f>
        <v>300</v>
      </c>
      <c r="D66" s="67">
        <f>$B$65+150</f>
        <v>300</v>
      </c>
      <c r="E66" s="67">
        <f>C66+D66</f>
        <v>600</v>
      </c>
    </row>
    <row r="67" spans="2:6" x14ac:dyDescent="0.2">
      <c r="B67" s="67" t="s">
        <v>12</v>
      </c>
      <c r="C67" s="67">
        <f>E67-C66</f>
        <v>640</v>
      </c>
      <c r="D67" s="67">
        <f>E67-D66</f>
        <v>640</v>
      </c>
      <c r="E67" s="67">
        <f>$F$65-F67</f>
        <v>940</v>
      </c>
      <c r="F67" s="51">
        <v>60</v>
      </c>
    </row>
    <row r="68" spans="2:6" x14ac:dyDescent="0.2">
      <c r="B68" s="67"/>
      <c r="C68" s="67"/>
      <c r="D68" s="67"/>
      <c r="E68" s="67"/>
    </row>
    <row r="69" spans="2:6" x14ac:dyDescent="0.2">
      <c r="C69" s="70">
        <f>C66</f>
        <v>300</v>
      </c>
      <c r="D69" s="70">
        <f>D66</f>
        <v>300</v>
      </c>
      <c r="E69" s="70">
        <f>C69+D69</f>
        <v>600</v>
      </c>
    </row>
    <row r="70" spans="2:6" x14ac:dyDescent="0.2">
      <c r="C70" s="70">
        <f>C66</f>
        <v>300</v>
      </c>
      <c r="D70" s="70">
        <f>D67</f>
        <v>640</v>
      </c>
      <c r="E70" s="70">
        <f>C70+D70</f>
        <v>940</v>
      </c>
    </row>
    <row r="71" spans="2:6" x14ac:dyDescent="0.2">
      <c r="C71" s="70">
        <f>C67</f>
        <v>640</v>
      </c>
      <c r="D71" s="70">
        <f>D66</f>
        <v>300</v>
      </c>
      <c r="E71" s="70">
        <f>C71+D71</f>
        <v>940</v>
      </c>
    </row>
    <row r="72" spans="2:6" x14ac:dyDescent="0.2">
      <c r="C72" s="70">
        <f>C66</f>
        <v>300</v>
      </c>
      <c r="D72" s="70">
        <f>D66</f>
        <v>300</v>
      </c>
      <c r="E72" s="70">
        <f>C72+D72</f>
        <v>600</v>
      </c>
    </row>
  </sheetData>
  <sheetProtection sheet="1" insertRows="0" deleteRows="0"/>
  <dataConsolidate/>
  <mergeCells count="7">
    <mergeCell ref="O15:Q18"/>
    <mergeCell ref="Q21:T21"/>
    <mergeCell ref="A21:C21"/>
    <mergeCell ref="H21:J21"/>
    <mergeCell ref="K21:L21"/>
    <mergeCell ref="M21:P21"/>
    <mergeCell ref="D21:G21"/>
  </mergeCells>
  <conditionalFormatting sqref="A24:U33">
    <cfRule type="expression" dxfId="334" priority="3">
      <formula>OR(A24="")</formula>
    </cfRule>
  </conditionalFormatting>
  <conditionalFormatting sqref="B65">
    <cfRule type="expression" dxfId="333" priority="30">
      <formula>NOT(OR(B65=50,B65=60,B65=80,B65=100,B65=120,B65=133,B65=150))</formula>
    </cfRule>
  </conditionalFormatting>
  <conditionalFormatting sqref="C24:C33">
    <cfRule type="cellIs" dxfId="332" priority="24" operator="lessThan">
      <formula>0</formula>
    </cfRule>
  </conditionalFormatting>
  <conditionalFormatting sqref="C65">
    <cfRule type="expression" dxfId="331" priority="29">
      <formula>NOT(AND(C65&gt;=B65+150,C65&lt;=F65-60-B65-150,E65&lt;=F65-60))</formula>
    </cfRule>
  </conditionalFormatting>
  <conditionalFormatting sqref="D24:D33">
    <cfRule type="expression" dxfId="330" priority="32">
      <formula>NOT(AND(D24&gt;=I24+150,D24&lt;=J24-60-I24-150,F24&lt;=J24-60,I24&gt;0,J24&gt;0))</formula>
    </cfRule>
  </conditionalFormatting>
  <conditionalFormatting sqref="D65">
    <cfRule type="expression" dxfId="329" priority="28">
      <formula>NOT(AND(D65&gt;=B65+150,D65&lt;=F65-60-B65-150,E65&lt;=F65-60))</formula>
    </cfRule>
  </conditionalFormatting>
  <conditionalFormatting sqref="E24:E33">
    <cfRule type="expression" dxfId="328" priority="31">
      <formula>NOT(AND(E24&gt;=I24+150,E24&lt;=J24-60-I24-150,F24&lt;=J24-60,I24&gt;0,J24&gt;0))</formula>
    </cfRule>
  </conditionalFormatting>
  <conditionalFormatting sqref="E65">
    <cfRule type="expression" dxfId="327" priority="27">
      <formula>NOT(AND(E65&gt;=2*(B65+150),E65&lt;=F65-60))</formula>
    </cfRule>
  </conditionalFormatting>
  <conditionalFormatting sqref="F24:F33">
    <cfRule type="expression" dxfId="326" priority="25">
      <formula>NOT(OR(AND(F24&gt;=2*(I24+150),F24&lt;=J24-60,D24&gt;0,E24&gt;0),F24=0))</formula>
    </cfRule>
  </conditionalFormatting>
  <conditionalFormatting sqref="F65">
    <cfRule type="cellIs" dxfId="325" priority="26" operator="notBetween">
      <formula>600</formula>
      <formula>1200</formula>
    </cfRule>
  </conditionalFormatting>
  <conditionalFormatting sqref="G24:G33">
    <cfRule type="cellIs" dxfId="324" priority="23" operator="notBetween">
      <formula>80</formula>
      <formula>175</formula>
    </cfRule>
  </conditionalFormatting>
  <conditionalFormatting sqref="H24:H33">
    <cfRule type="cellIs" dxfId="323" priority="21" operator="lessThan">
      <formula>2000</formula>
    </cfRule>
    <cfRule type="cellIs" dxfId="322" priority="22" operator="notBetween">
      <formula>2000</formula>
      <formula>8000</formula>
    </cfRule>
  </conditionalFormatting>
  <conditionalFormatting sqref="I24:I33">
    <cfRule type="expression" dxfId="321" priority="6">
      <formula>AND(OR(D24&gt;0,E24&gt;0),I24=0)</formula>
    </cfRule>
    <cfRule type="expression" dxfId="320" priority="14">
      <formula>OR(AND(L24="Power T",OR(I24=220)))</formula>
    </cfRule>
    <cfRule type="expression" dxfId="319" priority="15">
      <formula>OR(AND(L24="Power T",OR(I24=50)),AND(L24="Power S",OR(I24=220,I24=250)),AND(L24="Perform R",OR(I24=50,I24=220,I24=250)),AND(L24="Perform C",OR(I24=220,I24=250)))</formula>
    </cfRule>
    <cfRule type="expression" dxfId="318" priority="16">
      <formula>NOT(OR(I24=50,I24=60,I24=80,I24=100,I24=120,I24=133,I24=150,I24=172,I24=200,I24=220,I24=240,I24=250))</formula>
    </cfRule>
  </conditionalFormatting>
  <conditionalFormatting sqref="J24:J33">
    <cfRule type="expression" dxfId="317" priority="7">
      <formula>AND(OR(D24&gt;0,E24&gt;0),J24=0)</formula>
    </cfRule>
    <cfRule type="cellIs" dxfId="316" priority="36" operator="notBetween">
      <formula>600</formula>
      <formula>1200</formula>
    </cfRule>
  </conditionalFormatting>
  <conditionalFormatting sqref="K24:K33">
    <cfRule type="expression" dxfId="315" priority="12">
      <formula>NOT(OR(K24="FTV",K24=""))</formula>
    </cfRule>
  </conditionalFormatting>
  <conditionalFormatting sqref="L24:L33">
    <cfRule type="expression" dxfId="314" priority="9">
      <formula>OR(AND(L24="Power T",OR(I24=220)))</formula>
    </cfRule>
    <cfRule type="expression" dxfId="313" priority="10">
      <formula>OR(AND(L24="Power T",OR(I24=50)),AND(L24="Power S",OR(I24=220,I24=250)),AND(L24="Perform R",OR(I24=50,I24=220,I24=250)),AND(L24="Perform C",OR(I24=220,I24=250)))</formula>
    </cfRule>
    <cfRule type="expression" dxfId="312" priority="11">
      <formula>NOT(OR(L24="Power T",L24="Power S",L24="Perform R",L24="Perform C"))</formula>
    </cfRule>
  </conditionalFormatting>
  <conditionalFormatting sqref="M24:M33">
    <cfRule type="expression" dxfId="311" priority="8">
      <formula>AND(P24="G",NOT(OR(M24=0.7,M24=0.75,M24=0.8)))</formula>
    </cfRule>
  </conditionalFormatting>
  <conditionalFormatting sqref="N24:N33">
    <cfRule type="expression" dxfId="310" priority="20">
      <formula>NOT(OR(N24="SP 25",N24="SP 25",N24="PVDF 25",N24="PVDF 35",N24="PUR 50",N24="PVCF 150",N24="HPS 200",N24="PRISMA",N24="PRISMA ELEMENTS",N24="Inox 304",N24="Inox 316L",N24="Inox 316"))</formula>
    </cfRule>
  </conditionalFormatting>
  <conditionalFormatting sqref="P24:P33">
    <cfRule type="expression" dxfId="309" priority="4">
      <formula>AND(P24="G",NOT(OR(M24=0.7,M24=0.75,M24=0.8)))</formula>
    </cfRule>
    <cfRule type="expression" dxfId="308" priority="34">
      <formula>NOT(OR(P24="S",P24="V",P24="V2",P24="G",P24="M",P24="M3",P24="M8"))</formula>
    </cfRule>
  </conditionalFormatting>
  <conditionalFormatting sqref="R24:R33">
    <cfRule type="expression" dxfId="307" priority="18">
      <formula>NOT(OR(R24="SP 25",R24="SP 25",R24="PVDF 25",R24="PVDF 35",R24="PUR 50",R24="PVCF 150",R24="HPS 200",R24="PRISMA",R24="PRISMA ELEMENTS",R24="Inox 304",R24="Inox 316L",R24="Inox 316"))</formula>
    </cfRule>
  </conditionalFormatting>
  <conditionalFormatting sqref="T24:T33">
    <cfRule type="expression" dxfId="306" priority="33">
      <formula>NOT(OR(T24="S",T24="V",T24="V2",T24="G",T24="M2"))</formula>
    </cfRule>
  </conditionalFormatting>
  <conditionalFormatting sqref="W33">
    <cfRule type="expression" dxfId="305" priority="1">
      <formula>OR(W33="")</formula>
    </cfRule>
  </conditionalFormatting>
  <dataValidations count="16">
    <dataValidation type="whole" operator="greaterThanOrEqual" allowBlank="1" sqref="C24:C33" xr:uid="{8DDEDD71-CF26-4E40-9BFF-C5E89FAB9578}">
      <formula1>0</formula1>
    </dataValidation>
    <dataValidation type="custom" errorStyle="information" allowBlank="1" errorTitle="wrong" sqref="E24:E33" xr:uid="{4F8BAC0A-7201-4311-8670-9C594680BB29}">
      <formula1>AND(E24&gt;=I24+150,E24&lt;=J24-60-I24-150)</formula1>
    </dataValidation>
    <dataValidation type="custom" errorStyle="information" allowBlank="1" errorTitle="wrong" sqref="D24: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24:J33" xr:uid="{D252283F-3DEC-4B2C-A3A4-79BE977B8EDA}">
      <formula1>600</formula1>
      <formula2>1200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1200</formula2>
    </dataValidation>
    <dataValidation type="whole" errorStyle="information" allowBlank="1" errorTitle="Wrong length" error="Insert length (whole number)_x000a_2000 to 8000 mm" sqref="H24:H33" xr:uid="{5EC058F8-9E41-4441-96FD-235140235A11}">
      <formula1>2000</formula1>
      <formula2>8000</formula2>
    </dataValidation>
    <dataValidation type="whole" errorStyle="information" allowBlank="1" errorTitle="wrong" sqref="G24: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24:I33" xr:uid="{F6C8332E-2EEA-45F3-B7E3-08F12512970F}">
      <formula1>"50,60,80,100,120,133,150,172,200,220,240,250"</formula1>
    </dataValidation>
    <dataValidation type="list" allowBlank="1" sqref="K24:K32" xr:uid="{A1ACB80F-0863-48F1-84CB-F79B7C7C0624}">
      <formula1>"FTV"</formula1>
    </dataValidation>
    <dataValidation allowBlank="1" sqref="F24:F33" xr:uid="{4AF39416-1707-47FF-B689-C3BC9EA3E6E4}"/>
    <dataValidation type="list" allowBlank="1" showInputMessage="1" showErrorMessage="1" sqref="W24:W33" xr:uid="{3DAF3177-C1B1-4EF4-81BC-46E0A739ACBB}">
      <formula1>"Priority A, Priority B, Priority C"</formula1>
    </dataValidation>
  </dataValidations>
  <hyperlinks>
    <hyperlink ref="B55" r:id="rId1" tooltip="Download" display="https://www.trimo-group.com/files/downloads/Trimoterm Fireproof Panels Brochure.pdf" xr:uid="{CA4551E2-FAB5-49C7-B78A-FA959FAF9F99}"/>
    <hyperlink ref="B57" r:id="rId2" display="pack" xr:uid="{9DC43862-279C-4253-B099-BD0561CCE1B9}"/>
    <hyperlink ref="B53" r:id="rId3" tooltip="Download" display="https://www.trimo-group.com/files/downloads/Trimoterm Technical Specification.pdf" xr:uid="{4C14DCD3-9933-4745-82C2-C4F97B6A0AA9}"/>
    <hyperlink ref="B54" r:id="rId4" xr:uid="{95855C98-2C5D-4293-A11C-C8F5255864DE}"/>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4:XFD4 A3:B3 D3 F3:XFD3 C56:XFD56 C53:XFD53 C54:XFD54 C55:XFD55 A58:XFD59 C57:XFD57 A39:XFD39 B38:XFD38 A50:XFD50 A45 D45:XFD45 A46 D46:XFD46 A47 D47:XFD47 A48 D48:XFD48 A49 D49:XFD49 A44:XFD44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A15:N15 P15:XFD15 E21:G21 A65:XFD65 A64 G64:XFD64 A68:XFD1048576 A66 C66:XFD66 A67 C67:XFD67 D2:XFD2 A61:XFD61 B60:XFD60 A63:XFD63 B62:XFD6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9" id="{00000000-000E-0000-04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400-00000F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D3DD2D3B-08C7-4565-ACFE-56503DF3DE02}">
          <x14:formula1>
            <xm:f>List_Values!$A$2:$A$11</xm:f>
          </x14:formula1>
          <xm:sqref>Q24:Q33 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7C1B-4CCC-4325-AD7E-112A782C26F4}">
  <sheetPr codeName="Sheet8"/>
  <dimension ref="A1:W72"/>
  <sheetViews>
    <sheetView showGridLines="0" zoomScaleNormal="100" zoomScaleSheetLayoutView="70" workbookViewId="0">
      <selection activeCell="N4" sqref="N4"/>
    </sheetView>
  </sheetViews>
  <sheetFormatPr defaultColWidth="9"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136</v>
      </c>
    </row>
    <row r="2" spans="1:17" s="72" customFormat="1" ht="26.25" x14ac:dyDescent="0.4">
      <c r="C2" s="76" t="s">
        <v>208</v>
      </c>
    </row>
    <row r="3" spans="1:17" s="72" customFormat="1" ht="15.75" x14ac:dyDescent="0.25">
      <c r="C3" s="77" t="s">
        <v>105</v>
      </c>
      <c r="D3" s="78" t="str" cm="1">
        <f t="array" ref="D3">LOOKUP(2,1/(Updates!A:A&lt;&gt;""),Updates!A:A)</f>
        <v>1.4.1</v>
      </c>
      <c r="E3" s="89" t="s">
        <v>220</v>
      </c>
      <c r="G3" s="75"/>
    </row>
    <row r="4" spans="1:17" s="72" customFormat="1" x14ac:dyDescent="0.2"/>
    <row r="5" spans="1:17" ht="15" x14ac:dyDescent="0.25">
      <c r="A5" s="79" t="s">
        <v>138</v>
      </c>
      <c r="B5" s="80" t="str">
        <f>IF('Panel FTV'!B5=0,"",'Panel FTV'!B5)</f>
        <v/>
      </c>
      <c r="C5" s="81"/>
    </row>
    <row r="6" spans="1:17" ht="15" x14ac:dyDescent="0.25">
      <c r="A6" s="79" t="s">
        <v>140</v>
      </c>
      <c r="B6" s="80" t="str">
        <f>IF('Panel FTV'!B6=0,"",'Panel FTV'!B6)</f>
        <v/>
      </c>
      <c r="C6" s="81"/>
    </row>
    <row r="7" spans="1:17" ht="15" x14ac:dyDescent="0.25">
      <c r="A7" s="79" t="s">
        <v>141</v>
      </c>
      <c r="B7" s="80" t="str">
        <f>IF('Panel FTV'!B7=0,"",'Panel FTV'!B7)</f>
        <v/>
      </c>
      <c r="C7" s="81"/>
    </row>
    <row r="8" spans="1:17" ht="15" x14ac:dyDescent="0.25">
      <c r="A8" s="79" t="s">
        <v>142</v>
      </c>
      <c r="B8" s="80" t="str">
        <f>IF('Panel FTV'!B8=0,"",'Panel FTV'!B8)</f>
        <v/>
      </c>
      <c r="C8" s="81"/>
    </row>
    <row r="9" spans="1:17" ht="15" x14ac:dyDescent="0.25">
      <c r="A9" s="79" t="s">
        <v>143</v>
      </c>
      <c r="B9" s="80" t="str">
        <f>IF('Panel FTV'!B9=0,"",'Panel FTV'!B9)</f>
        <v/>
      </c>
      <c r="C9" s="81"/>
    </row>
    <row r="12" spans="1:17" ht="15" x14ac:dyDescent="0.25">
      <c r="A12" s="79" t="s">
        <v>144</v>
      </c>
      <c r="B12" s="80" t="str">
        <f>IF('Panel FTV'!B12=0,"",'Panel FTV'!B12)</f>
        <v/>
      </c>
      <c r="C12" s="81"/>
    </row>
    <row r="13" spans="1:17" ht="15" x14ac:dyDescent="0.25">
      <c r="A13" s="79" t="s">
        <v>145</v>
      </c>
      <c r="B13" s="80" t="str">
        <f>IF('Panel FTV'!B13=0,"",'Panel FTV'!B13)</f>
        <v/>
      </c>
      <c r="C13" s="81"/>
      <c r="M13" s="49"/>
      <c r="Q13" s="49"/>
    </row>
    <row r="14" spans="1:17" ht="15" x14ac:dyDescent="0.25">
      <c r="A14" s="79" t="s">
        <v>146</v>
      </c>
      <c r="B14" s="80" t="str">
        <f>IF('Panel FTV'!B14=0,"",'Panel FTV'!B14)</f>
        <v/>
      </c>
      <c r="C14" s="81"/>
    </row>
    <row r="15" spans="1:17" ht="14.25" customHeight="1" x14ac:dyDescent="0.2">
      <c r="O15" s="139" t="s">
        <v>193</v>
      </c>
      <c r="P15" s="139"/>
      <c r="Q15" s="139"/>
    </row>
    <row r="16" spans="1:17" x14ac:dyDescent="0.2">
      <c r="O16" s="139"/>
      <c r="P16" s="139"/>
      <c r="Q16" s="139"/>
    </row>
    <row r="17" spans="1:23" ht="15" x14ac:dyDescent="0.25">
      <c r="A17" s="79" t="s">
        <v>149</v>
      </c>
      <c r="B17" s="80" t="str">
        <f>IF('Panel FTV'!B17=0,"",'Panel FTV'!B17)</f>
        <v/>
      </c>
      <c r="C17" s="81"/>
      <c r="O17" s="139"/>
      <c r="P17" s="139"/>
      <c r="Q17" s="139"/>
    </row>
    <row r="18" spans="1:23" x14ac:dyDescent="0.2">
      <c r="O18" s="139"/>
      <c r="P18" s="139"/>
      <c r="Q18" s="139"/>
    </row>
    <row r="19" spans="1:23" x14ac:dyDescent="0.2">
      <c r="O19" s="139"/>
      <c r="P19" s="139"/>
      <c r="Q19" s="139"/>
    </row>
    <row r="21" spans="1:23" s="88" customFormat="1" ht="15.75" customHeight="1" x14ac:dyDescent="0.2">
      <c r="A21" s="138" t="s">
        <v>151</v>
      </c>
      <c r="B21" s="138"/>
      <c r="C21" s="138"/>
      <c r="D21" s="138" t="s">
        <v>194</v>
      </c>
      <c r="E21" s="138"/>
      <c r="F21" s="138"/>
      <c r="G21" s="138"/>
      <c r="H21" s="138" t="s">
        <v>152</v>
      </c>
      <c r="I21" s="138"/>
      <c r="J21" s="138"/>
      <c r="K21" s="138" t="s">
        <v>153</v>
      </c>
      <c r="L21" s="138"/>
      <c r="M21" s="135" t="s">
        <v>154</v>
      </c>
      <c r="N21" s="136"/>
      <c r="O21" s="136"/>
      <c r="P21" s="137"/>
      <c r="Q21" s="135" t="s">
        <v>155</v>
      </c>
      <c r="R21" s="136"/>
      <c r="S21" s="136"/>
      <c r="T21" s="137"/>
      <c r="U21" s="83" t="s">
        <v>156</v>
      </c>
      <c r="V21" s="83" t="s">
        <v>157</v>
      </c>
      <c r="W21" s="83" t="s">
        <v>158</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159</v>
      </c>
      <c r="B23" s="85" t="s">
        <v>160</v>
      </c>
      <c r="C23" s="85" t="s">
        <v>161</v>
      </c>
      <c r="D23" s="85" t="s">
        <v>9</v>
      </c>
      <c r="E23" s="85" t="s">
        <v>10</v>
      </c>
      <c r="F23" s="85" t="s">
        <v>206</v>
      </c>
      <c r="G23" s="85" t="s">
        <v>195</v>
      </c>
      <c r="H23" s="85" t="s">
        <v>162</v>
      </c>
      <c r="I23" s="85" t="s">
        <v>163</v>
      </c>
      <c r="J23" s="85" t="s">
        <v>164</v>
      </c>
      <c r="K23" s="85" t="s">
        <v>153</v>
      </c>
      <c r="L23" s="85" t="s">
        <v>165</v>
      </c>
      <c r="M23" s="85" t="s">
        <v>166</v>
      </c>
      <c r="N23" s="85" t="s">
        <v>197</v>
      </c>
      <c r="O23" s="85" t="s">
        <v>167</v>
      </c>
      <c r="P23" s="85" t="s">
        <v>168</v>
      </c>
      <c r="Q23" s="85" t="s">
        <v>169</v>
      </c>
      <c r="R23" s="85" t="s">
        <v>170</v>
      </c>
      <c r="S23" s="85" t="s">
        <v>171</v>
      </c>
      <c r="T23" s="85" t="s">
        <v>172</v>
      </c>
      <c r="U23" s="85" t="s">
        <v>156</v>
      </c>
      <c r="V23" s="86" t="s">
        <v>23</v>
      </c>
      <c r="W23" s="104" t="s">
        <v>158</v>
      </c>
    </row>
    <row r="24" spans="1:23" x14ac:dyDescent="0.2">
      <c r="A24" s="18"/>
      <c r="B24" s="4"/>
      <c r="C24" s="4"/>
      <c r="D24" s="5"/>
      <c r="E24" s="5"/>
      <c r="F24" s="8">
        <f t="shared" ref="F24:F32" si="0">D24+E24</f>
        <v>0</v>
      </c>
      <c r="G24" s="5"/>
      <c r="H24" s="5"/>
      <c r="I24" s="4"/>
      <c r="J24" s="6"/>
      <c r="K24" s="4" t="s">
        <v>0</v>
      </c>
      <c r="L24" s="4"/>
      <c r="M24" s="12"/>
      <c r="N24" s="4"/>
      <c r="O24" s="4"/>
      <c r="P24" s="4"/>
      <c r="Q24" s="12"/>
      <c r="R24" s="4"/>
      <c r="S24" s="4"/>
      <c r="T24" s="4"/>
      <c r="U24" s="7"/>
      <c r="V24" s="19">
        <f t="shared" ref="V24:V33" si="1">C24*H24/1000*J24/1000</f>
        <v>0</v>
      </c>
      <c r="W24" s="102"/>
    </row>
    <row r="25" spans="1:23" x14ac:dyDescent="0.2">
      <c r="A25" s="18"/>
      <c r="B25" s="4"/>
      <c r="C25" s="4"/>
      <c r="D25" s="5"/>
      <c r="E25" s="5"/>
      <c r="F25" s="8">
        <f t="shared" si="0"/>
        <v>0</v>
      </c>
      <c r="G25" s="5"/>
      <c r="H25" s="5"/>
      <c r="I25" s="4"/>
      <c r="J25" s="6"/>
      <c r="K25" s="4" t="s">
        <v>0</v>
      </c>
      <c r="L25" s="4"/>
      <c r="M25" s="13"/>
      <c r="N25" s="4"/>
      <c r="O25" s="4"/>
      <c r="P25" s="4"/>
      <c r="Q25" s="13"/>
      <c r="R25" s="4"/>
      <c r="S25" s="4"/>
      <c r="T25" s="4"/>
      <c r="U25" s="7"/>
      <c r="V25" s="19">
        <f t="shared" si="1"/>
        <v>0</v>
      </c>
      <c r="W25" s="102"/>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 t="shared" si="1"/>
        <v>0</v>
      </c>
      <c r="W26" s="102"/>
    </row>
    <row r="27" spans="1:23" x14ac:dyDescent="0.2">
      <c r="A27" s="18"/>
      <c r="B27" s="4"/>
      <c r="C27" s="4"/>
      <c r="D27" s="5"/>
      <c r="E27" s="5"/>
      <c r="F27" s="8">
        <f t="shared" si="0"/>
        <v>0</v>
      </c>
      <c r="G27" s="5"/>
      <c r="H27" s="5"/>
      <c r="I27" s="4"/>
      <c r="J27" s="6"/>
      <c r="K27" s="4" t="s">
        <v>0</v>
      </c>
      <c r="L27" s="4"/>
      <c r="M27" s="13"/>
      <c r="N27" s="4"/>
      <c r="O27" s="4"/>
      <c r="P27" s="4"/>
      <c r="Q27" s="13"/>
      <c r="R27" s="4"/>
      <c r="S27" s="4"/>
      <c r="T27" s="4"/>
      <c r="U27" s="7"/>
      <c r="V27" s="19">
        <f t="shared" si="1"/>
        <v>0</v>
      </c>
      <c r="W27" s="102"/>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si="1"/>
        <v>0</v>
      </c>
      <c r="W28" s="102"/>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2"/>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2"/>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2"/>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2"/>
    </row>
    <row r="33" spans="1:23" x14ac:dyDescent="0.2">
      <c r="A33" s="20" t="s">
        <v>5</v>
      </c>
      <c r="B33" s="21" t="s">
        <v>2</v>
      </c>
      <c r="C33" s="21">
        <v>0</v>
      </c>
      <c r="D33" s="22">
        <v>400</v>
      </c>
      <c r="E33" s="22">
        <v>400</v>
      </c>
      <c r="F33" s="35">
        <f>D33+E33</f>
        <v>800</v>
      </c>
      <c r="G33" s="22">
        <v>90</v>
      </c>
      <c r="H33" s="22">
        <v>5000</v>
      </c>
      <c r="I33" s="21">
        <v>150</v>
      </c>
      <c r="J33" s="23">
        <v>800</v>
      </c>
      <c r="K33" s="21" t="s">
        <v>0</v>
      </c>
      <c r="L33" s="21" t="s">
        <v>3</v>
      </c>
      <c r="M33" s="36">
        <v>0.55000000000000004</v>
      </c>
      <c r="N33" s="21" t="s">
        <v>19</v>
      </c>
      <c r="O33" s="21" t="s">
        <v>18</v>
      </c>
      <c r="P33" s="21" t="s">
        <v>7</v>
      </c>
      <c r="Q33" s="36">
        <v>0.5</v>
      </c>
      <c r="R33" s="21" t="s">
        <v>19</v>
      </c>
      <c r="S33" s="21" t="s">
        <v>18</v>
      </c>
      <c r="T33" s="21" t="s">
        <v>17</v>
      </c>
      <c r="U33" s="25" t="s">
        <v>4</v>
      </c>
      <c r="V33" s="26">
        <f t="shared" si="1"/>
        <v>0</v>
      </c>
      <c r="W33" s="25" t="s">
        <v>74</v>
      </c>
    </row>
    <row r="34" spans="1:23" x14ac:dyDescent="0.2">
      <c r="A34" s="27"/>
      <c r="B34" s="28"/>
      <c r="C34" s="28"/>
      <c r="D34" s="29"/>
      <c r="E34" s="29"/>
      <c r="F34" s="37"/>
      <c r="G34" s="29"/>
      <c r="H34" s="29"/>
      <c r="I34" s="28"/>
      <c r="J34" s="28"/>
      <c r="K34" s="28"/>
      <c r="L34" s="28"/>
      <c r="M34" s="28"/>
      <c r="N34" s="28"/>
      <c r="O34" s="28"/>
      <c r="P34" s="28"/>
      <c r="Q34" s="28"/>
      <c r="R34" s="28"/>
      <c r="S34" s="28"/>
      <c r="T34" s="28"/>
      <c r="U34" s="38" t="s">
        <v>1</v>
      </c>
      <c r="V34" s="30">
        <f>SUBTOTAL(109,Table48[Total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121</v>
      </c>
      <c r="V38" s="54"/>
    </row>
    <row r="39" spans="1:23" ht="14.25" customHeight="1" x14ac:dyDescent="0.2"/>
    <row r="40" spans="1:23" ht="14.25" customHeight="1" x14ac:dyDescent="0.25">
      <c r="A40" s="45" t="s">
        <v>173</v>
      </c>
      <c r="V40" s="54"/>
    </row>
    <row r="41" spans="1:23" ht="14.25" customHeight="1" x14ac:dyDescent="0.25">
      <c r="V41" s="54"/>
    </row>
    <row r="42" spans="1:23" ht="14.25" customHeight="1" x14ac:dyDescent="0.25">
      <c r="A42" s="45" t="s">
        <v>133</v>
      </c>
      <c r="V42" s="54"/>
    </row>
    <row r="43" spans="1:23" ht="14.25" customHeight="1" x14ac:dyDescent="0.25">
      <c r="A43" s="45" t="s">
        <v>175</v>
      </c>
      <c r="V43" s="54"/>
    </row>
    <row r="44" spans="1:23" ht="14.25" customHeight="1" x14ac:dyDescent="0.25">
      <c r="V44" s="54"/>
    </row>
    <row r="45" spans="1:23" ht="14.25" customHeight="1" x14ac:dyDescent="0.25">
      <c r="B45" s="47" t="s">
        <v>124</v>
      </c>
      <c r="C45" s="45" t="s">
        <v>125</v>
      </c>
      <c r="V45" s="54"/>
    </row>
    <row r="46" spans="1:23" ht="14.25" customHeight="1" x14ac:dyDescent="0.25">
      <c r="B46" s="7" t="s">
        <v>126</v>
      </c>
      <c r="C46" s="55" t="s">
        <v>127</v>
      </c>
      <c r="D46" s="55"/>
      <c r="E46" s="55"/>
      <c r="V46" s="54"/>
    </row>
    <row r="47" spans="1:23" ht="14.25" customHeight="1" x14ac:dyDescent="0.25">
      <c r="B47" s="56" t="s">
        <v>126</v>
      </c>
      <c r="C47" s="57" t="s">
        <v>128</v>
      </c>
      <c r="D47" s="57"/>
      <c r="E47" s="57"/>
      <c r="V47" s="54"/>
    </row>
    <row r="48" spans="1:23" ht="14.25" customHeight="1" x14ac:dyDescent="0.25">
      <c r="B48" s="58" t="s">
        <v>126</v>
      </c>
      <c r="C48" s="59" t="s">
        <v>129</v>
      </c>
      <c r="D48" s="59"/>
      <c r="E48" s="59"/>
      <c r="V48" s="54"/>
    </row>
    <row r="49" spans="1:22" ht="14.25" customHeight="1" x14ac:dyDescent="0.25">
      <c r="B49" s="60" t="s">
        <v>130</v>
      </c>
      <c r="C49" s="61" t="s">
        <v>131</v>
      </c>
      <c r="D49" s="61"/>
      <c r="E49" s="61"/>
      <c r="V49" s="54"/>
    </row>
    <row r="50" spans="1:22" ht="15" x14ac:dyDescent="0.25">
      <c r="V50" s="54"/>
    </row>
    <row r="51" spans="1:22" ht="15" x14ac:dyDescent="0.25">
      <c r="A51" s="46" t="s">
        <v>187</v>
      </c>
      <c r="V51" s="54"/>
    </row>
    <row r="53" spans="1:22" ht="15" x14ac:dyDescent="0.25">
      <c r="A53"/>
      <c r="B53" s="62" t="s">
        <v>216</v>
      </c>
      <c r="V53" s="54"/>
    </row>
    <row r="54" spans="1:22" x14ac:dyDescent="0.2">
      <c r="A54"/>
      <c r="B54" s="62" t="s">
        <v>217</v>
      </c>
    </row>
    <row r="55" spans="1:22" x14ac:dyDescent="0.2">
      <c r="A55"/>
      <c r="B55" s="62" t="s">
        <v>218</v>
      </c>
    </row>
    <row r="56" spans="1:22" x14ac:dyDescent="0.2">
      <c r="A56"/>
    </row>
    <row r="57" spans="1:22" x14ac:dyDescent="0.2">
      <c r="A57"/>
      <c r="B57" s="62" t="s">
        <v>219</v>
      </c>
    </row>
    <row r="58" spans="1:22" x14ac:dyDescent="0.2">
      <c r="B58" s="62"/>
    </row>
    <row r="59" spans="1:22" x14ac:dyDescent="0.2">
      <c r="B59" s="62"/>
    </row>
    <row r="60" spans="1:22" ht="15" x14ac:dyDescent="0.25">
      <c r="A60" s="63" t="s">
        <v>209</v>
      </c>
      <c r="B60" s="64"/>
      <c r="C60" s="64"/>
      <c r="D60" s="64"/>
      <c r="E60" s="64"/>
    </row>
    <row r="61" spans="1:22" x14ac:dyDescent="0.2">
      <c r="A61" s="64"/>
      <c r="B61" s="64"/>
      <c r="C61" s="64"/>
      <c r="D61" s="64"/>
      <c r="E61" s="64"/>
    </row>
    <row r="62" spans="1:22" x14ac:dyDescent="0.2">
      <c r="A62" s="64" t="s">
        <v>199</v>
      </c>
      <c r="C62" s="64"/>
      <c r="D62" s="64"/>
      <c r="E62" s="64"/>
      <c r="F62" s="64"/>
    </row>
    <row r="64" spans="1:22" x14ac:dyDescent="0.2">
      <c r="B64" s="65" t="s">
        <v>8</v>
      </c>
      <c r="C64" s="65" t="s">
        <v>9</v>
      </c>
      <c r="D64" s="65" t="s">
        <v>10</v>
      </c>
      <c r="E64" s="65" t="s">
        <v>14</v>
      </c>
      <c r="F64" s="65" t="s">
        <v>15</v>
      </c>
    </row>
    <row r="65" spans="2:6" x14ac:dyDescent="0.2">
      <c r="B65" s="66">
        <v>150</v>
      </c>
      <c r="C65" s="66">
        <v>400</v>
      </c>
      <c r="D65" s="66">
        <v>600</v>
      </c>
      <c r="E65" s="8">
        <f>C65+D65</f>
        <v>1000</v>
      </c>
      <c r="F65" s="66">
        <v>1000</v>
      </c>
    </row>
    <row r="66" spans="2:6" x14ac:dyDescent="0.2">
      <c r="B66" s="67" t="s">
        <v>11</v>
      </c>
      <c r="C66" s="67">
        <f>$B$65+150</f>
        <v>300</v>
      </c>
      <c r="D66" s="67">
        <f>$B$65+150</f>
        <v>300</v>
      </c>
      <c r="E66" s="67">
        <f>C66+D66</f>
        <v>600</v>
      </c>
    </row>
    <row r="67" spans="2:6" x14ac:dyDescent="0.2">
      <c r="B67" s="67" t="s">
        <v>12</v>
      </c>
      <c r="C67" s="67">
        <f>E67-C66</f>
        <v>700</v>
      </c>
      <c r="D67" s="67">
        <f>E67-D66</f>
        <v>700</v>
      </c>
      <c r="E67" s="67">
        <f>$F$65-F67</f>
        <v>1000</v>
      </c>
      <c r="F67" s="51">
        <v>0</v>
      </c>
    </row>
    <row r="68" spans="2:6" x14ac:dyDescent="0.2">
      <c r="B68" s="67"/>
      <c r="C68" s="67"/>
      <c r="D68" s="67"/>
      <c r="E68" s="67"/>
    </row>
    <row r="69" spans="2:6" x14ac:dyDescent="0.2">
      <c r="C69" s="70"/>
      <c r="D69" s="70"/>
      <c r="E69" s="70"/>
    </row>
    <row r="70" spans="2:6" x14ac:dyDescent="0.2">
      <c r="C70" s="70">
        <f>C66</f>
        <v>300</v>
      </c>
      <c r="D70" s="70">
        <f>D67</f>
        <v>700</v>
      </c>
      <c r="E70" s="70">
        <f>C70+D70</f>
        <v>1000</v>
      </c>
    </row>
    <row r="71" spans="2:6" x14ac:dyDescent="0.2">
      <c r="C71" s="70">
        <f>C67</f>
        <v>700</v>
      </c>
      <c r="D71" s="70">
        <f>D66</f>
        <v>300</v>
      </c>
      <c r="E71" s="70">
        <f>C71+D71</f>
        <v>1000</v>
      </c>
    </row>
    <row r="72" spans="2:6" x14ac:dyDescent="0.2">
      <c r="C72" s="70"/>
      <c r="D72" s="70"/>
      <c r="E72" s="70"/>
    </row>
  </sheetData>
  <sheetProtection sheet="1" insertRows="0" deleteRows="0"/>
  <dataConsolidate/>
  <mergeCells count="7">
    <mergeCell ref="O15:Q19"/>
    <mergeCell ref="Q21:T21"/>
    <mergeCell ref="A21:C21"/>
    <mergeCell ref="D21:G21"/>
    <mergeCell ref="H21:J21"/>
    <mergeCell ref="K21:L21"/>
    <mergeCell ref="M21:P21"/>
  </mergeCells>
  <conditionalFormatting sqref="A24:U33">
    <cfRule type="expression" dxfId="251" priority="5">
      <formula>OR(A24="")</formula>
    </cfRule>
  </conditionalFormatting>
  <conditionalFormatting sqref="B65">
    <cfRule type="expression" dxfId="250" priority="30">
      <formula>NOT(OR(B65=50,B65=60,B65=80,B65=100,B65=120,B65=133,B65=150))</formula>
    </cfRule>
  </conditionalFormatting>
  <conditionalFormatting sqref="C24:C33">
    <cfRule type="cellIs" dxfId="249" priority="24" operator="lessThan">
      <formula>0</formula>
    </cfRule>
  </conditionalFormatting>
  <conditionalFormatting sqref="C65">
    <cfRule type="expression" dxfId="248" priority="29">
      <formula>NOT(AND(C65&gt;=B65+150,C65&lt;=F65-B65-150,E65=F65))</formula>
    </cfRule>
  </conditionalFormatting>
  <conditionalFormatting sqref="D24:D33">
    <cfRule type="expression" dxfId="247" priority="32">
      <formula>NOT(AND(D24&gt;=I24+150,D24&lt;=J24-I24-150,I24&gt;0,J24&gt;0))</formula>
    </cfRule>
  </conditionalFormatting>
  <conditionalFormatting sqref="D65">
    <cfRule type="expression" dxfId="246" priority="28">
      <formula>NOT(AND(D65&gt;=B65+150,D65&lt;=F65-B65-150,E65=F65))</formula>
    </cfRule>
  </conditionalFormatting>
  <conditionalFormatting sqref="E24:E33">
    <cfRule type="expression" dxfId="245" priority="31">
      <formula>NOT(AND(E24&gt;=I24+150,E24&lt;=J24-I24-150,I24&gt;0,J24&gt;0))</formula>
    </cfRule>
  </conditionalFormatting>
  <conditionalFormatting sqref="E65">
    <cfRule type="expression" dxfId="244" priority="27">
      <formula>NOT(AND(E65&gt;=2*(B65+150),E65=F65))</formula>
    </cfRule>
  </conditionalFormatting>
  <conditionalFormatting sqref="F24:F33">
    <cfRule type="expression" dxfId="243" priority="25">
      <formula>NOT(F24=J24)</formula>
    </cfRule>
  </conditionalFormatting>
  <conditionalFormatting sqref="F65">
    <cfRule type="cellIs" dxfId="242" priority="26" operator="notBetween">
      <formula>600</formula>
      <formula>1200</formula>
    </cfRule>
  </conditionalFormatting>
  <conditionalFormatting sqref="G24:G33">
    <cfRule type="cellIs" dxfId="241" priority="23" operator="notBetween">
      <formula>80</formula>
      <formula>175</formula>
    </cfRule>
  </conditionalFormatting>
  <conditionalFormatting sqref="H24:H33">
    <cfRule type="cellIs" dxfId="240" priority="21" operator="lessThan">
      <formula>2000</formula>
    </cfRule>
    <cfRule type="cellIs" dxfId="239" priority="22" operator="notBetween">
      <formula>2000</formula>
      <formula>8000</formula>
    </cfRule>
  </conditionalFormatting>
  <conditionalFormatting sqref="I24:I32">
    <cfRule type="expression" dxfId="238" priority="4">
      <formula>AND(OR(D24&gt;0,E24&gt;0),I24=0)</formula>
    </cfRule>
  </conditionalFormatting>
  <conditionalFormatting sqref="I24:I33">
    <cfRule type="expression" dxfId="237" priority="7">
      <formula>AND(OR(D24&gt;0,E24&gt;0),I24=0)</formula>
    </cfRule>
    <cfRule type="expression" dxfId="236" priority="14">
      <formula>OR(AND(L24="Power T",OR(I24=220)))</formula>
    </cfRule>
    <cfRule type="expression" dxfId="235" priority="15">
      <formula>OR(AND(L24="Power T",OR(I24=50)),AND(L24="Power S",OR(I24=220,I24=250)),AND(L24="Perform R",OR(I24=50,I24=220,I24=250)),AND(L24="Perform C",OR(I24=220,I24=250)))</formula>
    </cfRule>
    <cfRule type="expression" dxfId="234" priority="16">
      <formula>NOT(OR(I24=50,I24=60,I24=80,I24=100,I24=120,I24=133,I24=150,I24=172,I24=200,I24=220,I24=240,I24=250))</formula>
    </cfRule>
  </conditionalFormatting>
  <conditionalFormatting sqref="J24:J32">
    <cfRule type="expression" dxfId="233" priority="2">
      <formula>AND(OR(D24&gt;0,E24&gt;0),ISBLANK(J24))</formula>
    </cfRule>
  </conditionalFormatting>
  <conditionalFormatting sqref="J24:J33">
    <cfRule type="cellIs" dxfId="232" priority="3" operator="notEqual">
      <formula>F24</formula>
    </cfRule>
    <cfRule type="expression" dxfId="231" priority="8">
      <formula>AND(OR(D24&gt;0,E24&gt;0),J24=0)</formula>
    </cfRule>
    <cfRule type="cellIs" dxfId="230" priority="35" operator="notBetween">
      <formula>600</formula>
      <formula>1200</formula>
    </cfRule>
  </conditionalFormatting>
  <conditionalFormatting sqref="K24:K33">
    <cfRule type="expression" dxfId="229" priority="13">
      <formula>NOT(OR(K24="FTV",K24=""))</formula>
    </cfRule>
  </conditionalFormatting>
  <conditionalFormatting sqref="L24:L33">
    <cfRule type="expression" dxfId="228" priority="10">
      <formula>OR(AND(L24="Power T",OR(I24=220)))</formula>
    </cfRule>
    <cfRule type="expression" dxfId="227" priority="11">
      <formula>OR(AND(L24="Power T",OR(I24=50)),AND(L24="Power S",OR(I24=220,I24=250)),AND(L24="Perform R",OR(I24=50,I24=220,I24=250)),AND(L24="Perform C",OR(I24=220,I24=250)))</formula>
    </cfRule>
    <cfRule type="expression" dxfId="226" priority="12">
      <formula>NOT(OR(L24="Power T",L24="Power S",L24="Perform R",L24="Perform C"))</formula>
    </cfRule>
  </conditionalFormatting>
  <conditionalFormatting sqref="M24:M33">
    <cfRule type="expression" dxfId="225" priority="9">
      <formula>AND(P24="G",NOT(OR(M24=0.7,M24=0.75,M24=0.8)))</formula>
    </cfRule>
  </conditionalFormatting>
  <conditionalFormatting sqref="N24:N33">
    <cfRule type="expression" dxfId="224" priority="20">
      <formula>NOT(OR(N24="SP 25",N24="SP 25",N24="PVDF 25",N24="PVDF 35",N24="PUR 50",N24="PVCF 150",N24="HPS 200",N24="PRISMA",N24="PRISMA ELEMENTS",N24="Inox 304",N24="Inox 316L",N24="Inox 316"))</formula>
    </cfRule>
  </conditionalFormatting>
  <conditionalFormatting sqref="P24:P33">
    <cfRule type="expression" dxfId="223" priority="6">
      <formula>AND(P24="G",NOT(OR(M24=0.7,M24=0.75,M24=0.8)))</formula>
    </cfRule>
    <cfRule type="expression" dxfId="222" priority="34">
      <formula>NOT(OR(P24="S",P24="V",P24="V2",P24="G",P24="M",P24="M3",P24="M8"))</formula>
    </cfRule>
  </conditionalFormatting>
  <conditionalFormatting sqref="R24:R33">
    <cfRule type="expression" dxfId="221" priority="18">
      <formula>NOT(OR(R24="SP 25",R24="SP 25",R24="PVDF 25",R24="PVDF 35",R24="PUR 50",R24="PVCF 150",R24="HPS 200",R24="PRISMA",R24="PRISMA ELEMENTS",R24="Inox 304",R24="Inox 316L",R24="Inox 316"))</formula>
    </cfRule>
  </conditionalFormatting>
  <conditionalFormatting sqref="T24:T33">
    <cfRule type="expression" dxfId="220" priority="33">
      <formula>NOT(OR(T24="S",T24="V",T24="V2",T24="G",T24="M2"))</formula>
    </cfRule>
  </conditionalFormatting>
  <conditionalFormatting sqref="W33">
    <cfRule type="expression" dxfId="219" priority="1">
      <formula>OR(W33="")</formula>
    </cfRule>
  </conditionalFormatting>
  <dataValidations count="16">
    <dataValidation type="list" allowBlank="1" sqref="K24:K32" xr:uid="{11EFEC9C-DFEE-4FF3-89FB-19F77197FCB3}">
      <formula1>"FTV"</formula1>
    </dataValidation>
    <dataValidation type="list" allowBlank="1" sqref="I24:I33" xr:uid="{902C6EE2-A4E2-4830-B4A8-45F428668BDD}">
      <formula1>"50,60,80,100,120,133,150,172,200,220,240,250"</formula1>
    </dataValidation>
    <dataValidation type="list" allowBlank="1" sqref="N24:N33 R24:R33" xr:uid="{0F1E6276-F1AA-46B6-A2B0-8CDD5449E4B5}">
      <formula1>"SP 25,SP 25,PVDF 25,PVDF 35,PUR 50,PVCF 150,HPS 200,PRISMA,PRISMA ELEMENTS,Inox 304,Inox 316L,Inox 316"</formula1>
    </dataValidation>
    <dataValidation type="whole" errorStyle="information" allowBlank="1" errorTitle="wrong" sqref="G24:G33" xr:uid="{586E3813-88A6-4396-98CE-9F9BCA1F1E99}">
      <formula1>80</formula1>
      <formula2>175</formula2>
    </dataValidation>
    <dataValidation type="whole" errorStyle="information" allowBlank="1" errorTitle="Wrong length" error="Insert length (whole number)_x000a_2000 to 8000 mm" sqref="H24:H33" xr:uid="{301476A5-62A9-4413-A9E5-A9BC932139A8}">
      <formula1>2000</formula1>
      <formula2>8000</formula2>
    </dataValidation>
    <dataValidation type="whole" allowBlank="1" showInputMessage="1" showErrorMessage="1" sqref="F65" xr:uid="{2D1E94B6-E5B2-4BA9-9B2A-10E7EBE2B263}">
      <formula1>600</formula1>
      <formula2>1200</formula2>
    </dataValidation>
    <dataValidation type="list" allowBlank="1" sqref="T24:T33" xr:uid="{B91DB3B3-5D90-4DDB-8E84-83544CBB7B11}">
      <formula1>"S,V,V2,G,M2"</formula1>
    </dataValidation>
    <dataValidation type="list" allowBlank="1" sqref="P24:P33" xr:uid="{5210CF2A-F3D0-48AF-8D9F-D3BAFE2AEBB3}">
      <formula1>"S,V,V2,G,M,M3,M8"</formula1>
    </dataValidation>
    <dataValidation type="list" allowBlank="1" sqref="L24:L33" xr:uid="{9A33907D-E034-4586-8285-47182FD7B6F9}">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534E4309-ADA9-4E19-893E-1EDE55C2D948}">
      <formula1>600</formula1>
      <formula2>1200</formula2>
    </dataValidation>
    <dataValidation type="list" allowBlank="1" sqref="B65" xr:uid="{3D81E6FC-76E0-4568-A84A-CB1BE50228F5}">
      <formula1>"50,60,80,100,120,133,150"</formula1>
    </dataValidation>
    <dataValidation type="custom" errorStyle="information" allowBlank="1" errorTitle="wrong" sqref="D24:D33" xr:uid="{FEB48DBC-65EE-436A-8FCD-D1573857AFA3}">
      <formula1>AND(D24&gt;=I24+150,D24&lt;=J24-60-I24-150)</formula1>
    </dataValidation>
    <dataValidation type="custom" errorStyle="information" allowBlank="1" errorTitle="wrong" sqref="E24:E33" xr:uid="{DAB62D85-2845-43C8-84F3-00550AF303BA}">
      <formula1>AND(E24&gt;=I24+150,E24&lt;=J24-60-I24-150)</formula1>
    </dataValidation>
    <dataValidation type="whole" operator="greaterThanOrEqual" allowBlank="1" sqref="C24:C33" xr:uid="{3FBCE851-3C85-48A2-AA94-B58EEF31FB5A}">
      <formula1>0</formula1>
    </dataValidation>
    <dataValidation allowBlank="1" sqref="F24:F33" xr:uid="{88A537B0-4DE6-4A9D-A7DA-6F62364A686D}"/>
    <dataValidation type="list" allowBlank="1" showInputMessage="1" showErrorMessage="1" sqref="W24:W33" xr:uid="{18CAC9D2-4865-48B6-90B7-EC11D8EF8585}">
      <formula1>"Priority A, Priority B, Priority C"</formula1>
    </dataValidation>
  </dataValidations>
  <hyperlinks>
    <hyperlink ref="B55" r:id="rId1" tooltip="Download" display="https://www.trimo-group.com/files/downloads/Trimoterm Fireproof Panels Brochure.pdf" xr:uid="{7D44F2B9-0E0C-4240-8787-D63D92BD947D}"/>
    <hyperlink ref="B57" r:id="rId2" display="pack" xr:uid="{5C056408-2AA6-4734-A3BA-517E401D7473}"/>
    <hyperlink ref="B53" r:id="rId3" tooltip="Download" display="https://www.trimo-group.com/files/downloads/Trimoterm Technical Specification.pdf" xr:uid="{CC7598E7-F018-4800-94A8-F135D3E7FD3F}"/>
    <hyperlink ref="B54" r:id="rId4" xr:uid="{51693E88-FB37-4341-B35E-F16E804B45C4}"/>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20:XFD20 A15:N15 R15:XFD15 A16:N16 R16:XFD18 A4:XFD4 A3:B3 D3 F3:XFD3 C56:XFD56 C53:XFD53 C54:XFD54 C55:XFD55 A58:XFD59 C57:XFD57 A39:XFD39 B38:XFD38 A50:XFD50 A45 D45:XFD45 A46 D46:XFD46 A47 D47:XFD47 A48 D48:XFD48 A49 D49:XFD49 A44:XFD44 B42:XFD42 A1:B1 D1:XFD1 A10:XFD11 B5:XFD5 B6:XFD6 B7:XFD7 B8:XFD8 B9:XFD9 B14:XFD14 B12:XFD12 B13:XFD13 A18:N18 B17:N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A63:XFD63 B62:XFD62 D2:XFD2 A61:XFD61 B60:XFD60 A19:N19 R19:XFD19"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9" id="{00000000-000E-0000-0500-000012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500-000010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A0B5109E-8C66-497C-87C5-DE0420AEF545}">
          <x14:formula1>
            <xm:f>List_Values!$A$2:$A$11</xm:f>
          </x14:formula1>
          <xm:sqref>Q24:Q33 M24:M33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O15" sqref="O15:Q19"/>
    </sheetView>
  </sheetViews>
  <sheetFormatPr defaultColWidth="9" defaultRowHeight="14.25" x14ac:dyDescent="0.2"/>
  <cols>
    <col min="1" max="1" width="17.625" style="45" customWidth="1"/>
    <col min="2" max="2" width="14.625" style="45" customWidth="1"/>
    <col min="3" max="10" width="10.625" style="45" customWidth="1"/>
    <col min="11" max="11" width="12" style="45" customWidth="1"/>
    <col min="12" max="12" width="11.3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22" s="72" customFormat="1" ht="15.75" x14ac:dyDescent="0.25">
      <c r="B1" s="73"/>
      <c r="C1" s="74" t="s">
        <v>136</v>
      </c>
    </row>
    <row r="2" spans="1:22" s="72" customFormat="1" ht="26.25" x14ac:dyDescent="0.4">
      <c r="C2" s="76" t="s">
        <v>210</v>
      </c>
    </row>
    <row r="3" spans="1:22" s="72" customFormat="1" ht="15.75" x14ac:dyDescent="0.25">
      <c r="C3" s="77" t="s">
        <v>105</v>
      </c>
      <c r="D3" s="78" t="str" cm="1">
        <f t="array" ref="D3">LOOKUP(2,1/(Updates!A:A&lt;&gt;""),Updates!A:A)</f>
        <v>1.4.1</v>
      </c>
      <c r="E3" s="89" t="s">
        <v>220</v>
      </c>
      <c r="H3" s="75"/>
    </row>
    <row r="4" spans="1:22" s="72" customFormat="1" x14ac:dyDescent="0.2"/>
    <row r="5" spans="1:22" ht="15" x14ac:dyDescent="0.25">
      <c r="A5" s="79" t="s">
        <v>138</v>
      </c>
      <c r="B5" s="80" t="str">
        <f>IF('Panel FTV'!B5=0,"",'Panel FTV'!B5)</f>
        <v/>
      </c>
      <c r="C5" s="81"/>
    </row>
    <row r="6" spans="1:22" ht="15" x14ac:dyDescent="0.25">
      <c r="A6" s="79" t="s">
        <v>140</v>
      </c>
      <c r="B6" s="80" t="str">
        <f>IF('Panel FTV'!B6=0,"",'Panel FTV'!B6)</f>
        <v/>
      </c>
      <c r="C6" s="81"/>
    </row>
    <row r="7" spans="1:22" ht="15" x14ac:dyDescent="0.25">
      <c r="A7" s="79" t="s">
        <v>141</v>
      </c>
      <c r="B7" s="80" t="str">
        <f>IF('Panel FTV'!B7=0,"",'Panel FTV'!B7)</f>
        <v/>
      </c>
      <c r="C7" s="81"/>
    </row>
    <row r="8" spans="1:22" ht="15" x14ac:dyDescent="0.25">
      <c r="A8" s="79" t="s">
        <v>142</v>
      </c>
      <c r="B8" s="80" t="str">
        <f>IF('Panel FTV'!B8=0,"",'Panel FTV'!B8)</f>
        <v/>
      </c>
      <c r="C8" s="81"/>
    </row>
    <row r="9" spans="1:22" ht="15" x14ac:dyDescent="0.25">
      <c r="A9" s="79" t="s">
        <v>143</v>
      </c>
      <c r="B9" s="80" t="str">
        <f>IF('Panel FTV'!B9=0,"",'Panel FTV'!B9)</f>
        <v/>
      </c>
      <c r="C9" s="81"/>
    </row>
    <row r="10" spans="1:22" x14ac:dyDescent="0.2">
      <c r="U10" s="69"/>
      <c r="V10" s="69"/>
    </row>
    <row r="11" spans="1:22" x14ac:dyDescent="0.2">
      <c r="U11" s="69"/>
      <c r="V11" s="69"/>
    </row>
    <row r="12" spans="1:22" ht="15" x14ac:dyDescent="0.25">
      <c r="A12" s="79" t="s">
        <v>144</v>
      </c>
      <c r="B12" s="80" t="str">
        <f>IF('Panel FTV'!B12=0,"",'Panel FTV'!B12)</f>
        <v/>
      </c>
      <c r="C12" s="81"/>
      <c r="U12" s="69"/>
      <c r="V12" s="69"/>
    </row>
    <row r="13" spans="1:22" ht="15" x14ac:dyDescent="0.25">
      <c r="A13" s="79" t="s">
        <v>145</v>
      </c>
      <c r="B13" s="80" t="str">
        <f>IF('Panel FTV'!B13=0,"",'Panel FTV'!B13)</f>
        <v/>
      </c>
      <c r="C13" s="81"/>
      <c r="M13" s="49"/>
      <c r="Q13" s="49"/>
      <c r="U13" s="69"/>
      <c r="V13" s="69"/>
    </row>
    <row r="14" spans="1:22" ht="15" x14ac:dyDescent="0.25">
      <c r="A14" s="79" t="s">
        <v>146</v>
      </c>
      <c r="B14" s="80" t="str">
        <f>IF('Panel FTV'!B14=0,"",'Panel FTV'!B14)</f>
        <v/>
      </c>
      <c r="C14" s="81"/>
    </row>
    <row r="15" spans="1:22" ht="14.25" customHeight="1" x14ac:dyDescent="0.2">
      <c r="O15" s="139" t="s">
        <v>193</v>
      </c>
      <c r="P15" s="139"/>
      <c r="Q15" s="139"/>
    </row>
    <row r="16" spans="1:22" x14ac:dyDescent="0.2">
      <c r="O16" s="139"/>
      <c r="P16" s="139"/>
      <c r="Q16" s="139"/>
    </row>
    <row r="17" spans="1:23" ht="15" x14ac:dyDescent="0.25">
      <c r="A17" s="79" t="s">
        <v>149</v>
      </c>
      <c r="B17" s="80" t="str">
        <f>IF('Panel FTV'!B17=0,"",'Panel FTV'!B17)</f>
        <v/>
      </c>
      <c r="C17" s="81"/>
      <c r="O17" s="139"/>
      <c r="P17" s="139"/>
      <c r="Q17" s="139"/>
    </row>
    <row r="18" spans="1:23" x14ac:dyDescent="0.2">
      <c r="O18" s="139"/>
      <c r="P18" s="139"/>
      <c r="Q18" s="139"/>
    </row>
    <row r="19" spans="1:23" x14ac:dyDescent="0.2">
      <c r="O19" s="139"/>
      <c r="P19" s="139"/>
      <c r="Q19" s="139"/>
    </row>
    <row r="21" spans="1:23" s="72" customFormat="1" ht="15.75" customHeight="1" x14ac:dyDescent="0.2">
      <c r="A21" s="138" t="s">
        <v>151</v>
      </c>
      <c r="B21" s="138"/>
      <c r="C21" s="138"/>
      <c r="D21" s="138" t="s">
        <v>194</v>
      </c>
      <c r="E21" s="138"/>
      <c r="F21" s="138"/>
      <c r="G21" s="138"/>
      <c r="H21" s="138" t="s">
        <v>152</v>
      </c>
      <c r="I21" s="138"/>
      <c r="J21" s="138"/>
      <c r="K21" s="138" t="s">
        <v>153</v>
      </c>
      <c r="L21" s="138"/>
      <c r="M21" s="135" t="s">
        <v>154</v>
      </c>
      <c r="N21" s="136"/>
      <c r="O21" s="136"/>
      <c r="P21" s="137"/>
      <c r="Q21" s="135" t="s">
        <v>155</v>
      </c>
      <c r="R21" s="136"/>
      <c r="S21" s="136"/>
      <c r="T21" s="137"/>
      <c r="U21" s="83" t="s">
        <v>156</v>
      </c>
      <c r="V21" s="83" t="s">
        <v>157</v>
      </c>
      <c r="W21" s="83" t="s">
        <v>158</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159</v>
      </c>
      <c r="B23" s="85" t="s">
        <v>160</v>
      </c>
      <c r="C23" s="85" t="s">
        <v>161</v>
      </c>
      <c r="D23" s="85" t="s">
        <v>9</v>
      </c>
      <c r="E23" s="85" t="s">
        <v>10</v>
      </c>
      <c r="F23" s="85" t="s">
        <v>206</v>
      </c>
      <c r="G23" s="85" t="s">
        <v>195</v>
      </c>
      <c r="H23" s="85" t="s">
        <v>162</v>
      </c>
      <c r="I23" s="85" t="s">
        <v>163</v>
      </c>
      <c r="J23" s="85" t="s">
        <v>164</v>
      </c>
      <c r="K23" s="85" t="s">
        <v>153</v>
      </c>
      <c r="L23" s="85" t="s">
        <v>165</v>
      </c>
      <c r="M23" s="85" t="s">
        <v>166</v>
      </c>
      <c r="N23" s="85" t="s">
        <v>197</v>
      </c>
      <c r="O23" s="85" t="s">
        <v>167</v>
      </c>
      <c r="P23" s="85" t="s">
        <v>168</v>
      </c>
      <c r="Q23" s="85" t="s">
        <v>169</v>
      </c>
      <c r="R23" s="85" t="s">
        <v>170</v>
      </c>
      <c r="S23" s="85" t="s">
        <v>171</v>
      </c>
      <c r="T23" s="85" t="s">
        <v>172</v>
      </c>
      <c r="U23" s="85" t="s">
        <v>156</v>
      </c>
      <c r="V23" s="86" t="s">
        <v>23</v>
      </c>
      <c r="W23" s="85" t="s">
        <v>158</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C24*H24/1000*J24/1000</f>
        <v>0</v>
      </c>
      <c r="W24" s="101"/>
    </row>
    <row r="25" spans="1:23" x14ac:dyDescent="0.2">
      <c r="A25" s="18"/>
      <c r="B25" s="4"/>
      <c r="C25" s="4"/>
      <c r="D25" s="5"/>
      <c r="E25" s="5"/>
      <c r="F25" s="8">
        <f t="shared" ref="F25:F32" si="0">D25+E25</f>
        <v>0</v>
      </c>
      <c r="G25" s="5"/>
      <c r="H25" s="5"/>
      <c r="I25" s="4"/>
      <c r="J25" s="6"/>
      <c r="K25" s="4" t="s">
        <v>0</v>
      </c>
      <c r="L25" s="4"/>
      <c r="M25" s="13"/>
      <c r="N25" s="4"/>
      <c r="O25" s="4"/>
      <c r="P25" s="4"/>
      <c r="Q25" s="13"/>
      <c r="R25" s="4"/>
      <c r="S25" s="4"/>
      <c r="T25" s="4"/>
      <c r="U25" s="7"/>
      <c r="V25" s="19">
        <f>C25*H25/1000*J25/1000</f>
        <v>0</v>
      </c>
      <c r="W25" s="101"/>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C26*H26/1000*J26/1000</f>
        <v>0</v>
      </c>
      <c r="W26" s="101"/>
    </row>
    <row r="27" spans="1:23" x14ac:dyDescent="0.2">
      <c r="A27" s="18"/>
      <c r="B27" s="4"/>
      <c r="C27" s="4"/>
      <c r="D27" s="5"/>
      <c r="E27" s="5"/>
      <c r="F27" s="8">
        <f>D27+E27</f>
        <v>0</v>
      </c>
      <c r="G27" s="5"/>
      <c r="H27" s="5"/>
      <c r="I27" s="4"/>
      <c r="J27" s="6"/>
      <c r="K27" s="4" t="s">
        <v>0</v>
      </c>
      <c r="L27" s="4"/>
      <c r="M27" s="12"/>
      <c r="N27" s="4"/>
      <c r="O27" s="4"/>
      <c r="P27" s="4"/>
      <c r="Q27" s="12"/>
      <c r="R27" s="4"/>
      <c r="S27" s="4"/>
      <c r="T27" s="4"/>
      <c r="U27" s="7"/>
      <c r="V27" s="19">
        <f>C27*H27/1000*J27/1000</f>
        <v>0</v>
      </c>
      <c r="W27" s="101"/>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ref="V28:V32" si="1">C28*H28/1000*J28/1000</f>
        <v>0</v>
      </c>
      <c r="W28" s="101"/>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1"/>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1"/>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1"/>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1"/>
    </row>
    <row r="33" spans="1:23" x14ac:dyDescent="0.2">
      <c r="A33" s="20" t="s">
        <v>5</v>
      </c>
      <c r="B33" s="21" t="s">
        <v>2</v>
      </c>
      <c r="C33" s="21">
        <v>0</v>
      </c>
      <c r="D33" s="22">
        <v>400</v>
      </c>
      <c r="E33" s="22">
        <v>400</v>
      </c>
      <c r="F33" s="35">
        <f>D33+E33</f>
        <v>800</v>
      </c>
      <c r="G33" s="22">
        <v>90</v>
      </c>
      <c r="H33" s="22">
        <v>5000</v>
      </c>
      <c r="I33" s="21">
        <v>150</v>
      </c>
      <c r="J33" s="23">
        <v>1000</v>
      </c>
      <c r="K33" s="21" t="s">
        <v>0</v>
      </c>
      <c r="L33" s="21" t="s">
        <v>3</v>
      </c>
      <c r="M33" s="36">
        <v>0.55000000000000004</v>
      </c>
      <c r="N33" s="21" t="s">
        <v>19</v>
      </c>
      <c r="O33" s="21" t="s">
        <v>18</v>
      </c>
      <c r="P33" s="21" t="s">
        <v>7</v>
      </c>
      <c r="Q33" s="36">
        <v>0.5</v>
      </c>
      <c r="R33" s="21" t="s">
        <v>19</v>
      </c>
      <c r="S33" s="21" t="s">
        <v>18</v>
      </c>
      <c r="T33" s="21" t="s">
        <v>17</v>
      </c>
      <c r="U33" s="25" t="s">
        <v>4</v>
      </c>
      <c r="V33" s="26">
        <f>C33*H33/1000*J33/1000</f>
        <v>0</v>
      </c>
      <c r="W33" s="25" t="s">
        <v>74</v>
      </c>
    </row>
    <row r="34" spans="1:23" x14ac:dyDescent="0.2">
      <c r="A34" s="27"/>
      <c r="B34" s="28"/>
      <c r="C34" s="28"/>
      <c r="D34" s="29"/>
      <c r="E34" s="29"/>
      <c r="F34" s="37"/>
      <c r="G34" s="29"/>
      <c r="H34" s="29"/>
      <c r="I34" s="28"/>
      <c r="J34" s="28"/>
      <c r="K34" s="28"/>
      <c r="L34" s="28"/>
      <c r="M34" s="28"/>
      <c r="N34" s="28"/>
      <c r="O34" s="28"/>
      <c r="P34" s="28"/>
      <c r="Q34" s="28"/>
      <c r="R34" s="28"/>
      <c r="S34" s="28"/>
      <c r="T34" s="28"/>
      <c r="U34" s="38" t="s">
        <v>1</v>
      </c>
      <c r="V34" s="30">
        <f>SUBTOTAL(109,Table5[Total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121</v>
      </c>
      <c r="V38" s="54"/>
    </row>
    <row r="39" spans="1:23" ht="14.25" customHeight="1" x14ac:dyDescent="0.2"/>
    <row r="40" spans="1:23" ht="14.25" customHeight="1" x14ac:dyDescent="0.25">
      <c r="A40" s="45" t="s">
        <v>173</v>
      </c>
      <c r="K40" s="45" t="s">
        <v>211</v>
      </c>
      <c r="V40" s="54"/>
    </row>
    <row r="41" spans="1:23" ht="14.25" customHeight="1" x14ac:dyDescent="0.25">
      <c r="V41" s="54"/>
    </row>
    <row r="42" spans="1:23" ht="14.25" customHeight="1" x14ac:dyDescent="0.25">
      <c r="A42" s="45" t="s">
        <v>133</v>
      </c>
      <c r="V42" s="54"/>
    </row>
    <row r="43" spans="1:23" ht="14.25" customHeight="1" x14ac:dyDescent="0.25">
      <c r="A43" s="45" t="s">
        <v>175</v>
      </c>
      <c r="K43" s="125"/>
      <c r="L43" s="125"/>
      <c r="M43" s="52"/>
      <c r="V43" s="54"/>
    </row>
    <row r="44" spans="1:23" ht="14.25" customHeight="1" x14ac:dyDescent="0.25">
      <c r="K44" s="125"/>
      <c r="L44" s="125"/>
      <c r="M44" s="52"/>
      <c r="V44" s="54"/>
    </row>
    <row r="45" spans="1:23" ht="14.25" customHeight="1" x14ac:dyDescent="0.25">
      <c r="B45" s="47" t="s">
        <v>124</v>
      </c>
      <c r="C45" s="45" t="s">
        <v>125</v>
      </c>
      <c r="M45" s="52"/>
      <c r="V45" s="54"/>
    </row>
    <row r="46" spans="1:23" ht="14.25" customHeight="1" x14ac:dyDescent="0.25">
      <c r="B46" s="7" t="s">
        <v>126</v>
      </c>
      <c r="C46" s="55" t="s">
        <v>127</v>
      </c>
      <c r="D46" s="55"/>
      <c r="E46" s="55"/>
      <c r="V46" s="54"/>
    </row>
    <row r="47" spans="1:23" ht="14.25" customHeight="1" x14ac:dyDescent="0.25">
      <c r="B47" s="56" t="s">
        <v>126</v>
      </c>
      <c r="C47" s="57" t="s">
        <v>128</v>
      </c>
      <c r="D47" s="57"/>
      <c r="E47" s="57"/>
      <c r="V47" s="54"/>
    </row>
    <row r="48" spans="1:23" ht="14.25" customHeight="1" x14ac:dyDescent="0.25">
      <c r="B48" s="58" t="s">
        <v>126</v>
      </c>
      <c r="C48" s="59" t="s">
        <v>129</v>
      </c>
      <c r="D48" s="59"/>
      <c r="E48" s="59"/>
      <c r="V48" s="54"/>
    </row>
    <row r="49" spans="1:22" ht="14.25" customHeight="1" x14ac:dyDescent="0.25">
      <c r="B49" s="60" t="s">
        <v>130</v>
      </c>
      <c r="C49" s="61" t="s">
        <v>131</v>
      </c>
      <c r="D49" s="61"/>
      <c r="E49" s="61"/>
      <c r="V49" s="54"/>
    </row>
    <row r="50" spans="1:22" ht="14.25" customHeight="1" x14ac:dyDescent="0.25">
      <c r="K50" s="129" t="s">
        <v>89</v>
      </c>
      <c r="V50" s="54"/>
    </row>
    <row r="51" spans="1:22" ht="15" x14ac:dyDescent="0.25">
      <c r="V51" s="54"/>
    </row>
    <row r="52" spans="1:22" ht="15" x14ac:dyDescent="0.25">
      <c r="A52" s="46" t="s">
        <v>187</v>
      </c>
      <c r="V52" s="54"/>
    </row>
    <row r="54" spans="1:22" ht="15" x14ac:dyDescent="0.25">
      <c r="A54"/>
      <c r="B54" s="62" t="s">
        <v>216</v>
      </c>
      <c r="V54" s="54"/>
    </row>
    <row r="55" spans="1:22" x14ac:dyDescent="0.2">
      <c r="A55"/>
      <c r="B55" s="62" t="s">
        <v>217</v>
      </c>
    </row>
    <row r="56" spans="1:22" x14ac:dyDescent="0.2">
      <c r="A56"/>
      <c r="B56" s="62" t="s">
        <v>218</v>
      </c>
    </row>
    <row r="57" spans="1:22" x14ac:dyDescent="0.2">
      <c r="A57"/>
    </row>
    <row r="58" spans="1:22" x14ac:dyDescent="0.2">
      <c r="A58"/>
      <c r="B58" s="62" t="s">
        <v>219</v>
      </c>
    </row>
    <row r="59" spans="1:22" x14ac:dyDescent="0.2">
      <c r="B59" s="62"/>
    </row>
    <row r="60" spans="1:22" x14ac:dyDescent="0.2">
      <c r="B60" s="62"/>
    </row>
    <row r="61" spans="1:22" ht="15" x14ac:dyDescent="0.25">
      <c r="A61" s="63" t="s">
        <v>212</v>
      </c>
      <c r="B61" s="64"/>
      <c r="C61" s="64"/>
      <c r="D61" s="64"/>
      <c r="E61" s="64"/>
    </row>
    <row r="62" spans="1:22" x14ac:dyDescent="0.2">
      <c r="A62" s="64"/>
      <c r="B62" s="64"/>
      <c r="C62" s="64"/>
      <c r="D62" s="64"/>
      <c r="E62" s="64"/>
    </row>
    <row r="63" spans="1:22" x14ac:dyDescent="0.2">
      <c r="A63" s="64" t="s">
        <v>199</v>
      </c>
      <c r="C63" s="64"/>
      <c r="D63" s="64"/>
      <c r="E63" s="64"/>
      <c r="F63" s="64"/>
    </row>
    <row r="65" spans="2:6" x14ac:dyDescent="0.2">
      <c r="B65" s="65" t="s">
        <v>8</v>
      </c>
      <c r="C65" s="65" t="s">
        <v>9</v>
      </c>
      <c r="D65" s="65" t="s">
        <v>10</v>
      </c>
      <c r="E65" s="65" t="s">
        <v>14</v>
      </c>
      <c r="F65" s="65" t="s">
        <v>15</v>
      </c>
    </row>
    <row r="66" spans="2:6" x14ac:dyDescent="0.2">
      <c r="B66" s="66">
        <v>150</v>
      </c>
      <c r="C66" s="66">
        <v>400</v>
      </c>
      <c r="D66" s="66">
        <v>400</v>
      </c>
      <c r="E66" s="8">
        <f t="shared" ref="E66" si="2">C66+D66</f>
        <v>800</v>
      </c>
      <c r="F66" s="66">
        <v>1000</v>
      </c>
    </row>
    <row r="67" spans="2:6" x14ac:dyDescent="0.2">
      <c r="B67" s="67" t="s">
        <v>11</v>
      </c>
      <c r="C67" s="67">
        <f>$B$66+150</f>
        <v>300</v>
      </c>
      <c r="D67" s="67">
        <f>$B$66+150</f>
        <v>300</v>
      </c>
      <c r="E67" s="67">
        <f>C67+D67</f>
        <v>600</v>
      </c>
    </row>
    <row r="68" spans="2:6" x14ac:dyDescent="0.2">
      <c r="B68" s="67" t="s">
        <v>12</v>
      </c>
      <c r="C68" s="67">
        <f>E68-C67</f>
        <v>640</v>
      </c>
      <c r="D68" s="67">
        <f>E68-D67</f>
        <v>640</v>
      </c>
      <c r="E68" s="67">
        <f>$F$66-F68</f>
        <v>940</v>
      </c>
      <c r="F68" s="51">
        <v>60</v>
      </c>
    </row>
    <row r="69" spans="2:6" x14ac:dyDescent="0.2">
      <c r="B69" s="67"/>
      <c r="C69" s="67"/>
      <c r="D69" s="67"/>
      <c r="E69" s="67"/>
    </row>
    <row r="70" spans="2:6" x14ac:dyDescent="0.2">
      <c r="C70" s="70">
        <f>C67</f>
        <v>300</v>
      </c>
      <c r="D70" s="70">
        <f>D67</f>
        <v>300</v>
      </c>
      <c r="E70" s="70">
        <f t="shared" ref="E70:E71" si="3">C70+D70</f>
        <v>600</v>
      </c>
    </row>
    <row r="71" spans="2:6" x14ac:dyDescent="0.2">
      <c r="C71" s="70">
        <f>C67</f>
        <v>300</v>
      </c>
      <c r="D71" s="70">
        <f>D68</f>
        <v>640</v>
      </c>
      <c r="E71" s="70">
        <f t="shared" si="3"/>
        <v>940</v>
      </c>
    </row>
    <row r="72" spans="2:6" x14ac:dyDescent="0.2">
      <c r="C72" s="70">
        <f>C68</f>
        <v>640</v>
      </c>
      <c r="D72" s="70">
        <f>D67</f>
        <v>300</v>
      </c>
      <c r="E72" s="70">
        <f>C72+D72</f>
        <v>940</v>
      </c>
    </row>
    <row r="73" spans="2:6" x14ac:dyDescent="0.2">
      <c r="C73" s="70">
        <f>C67</f>
        <v>300</v>
      </c>
      <c r="D73" s="70">
        <f>D67</f>
        <v>300</v>
      </c>
      <c r="E73" s="70">
        <f>C73+D73</f>
        <v>600</v>
      </c>
    </row>
  </sheetData>
  <sheetProtection sheet="1" insertRows="0" deleteRows="0"/>
  <dataConsolidate/>
  <mergeCells count="7">
    <mergeCell ref="O15:Q19"/>
    <mergeCell ref="Q21:T21"/>
    <mergeCell ref="A21:C21"/>
    <mergeCell ref="D21:G21"/>
    <mergeCell ref="H21:J21"/>
    <mergeCell ref="K21:L21"/>
    <mergeCell ref="M21:P21"/>
  </mergeCells>
  <conditionalFormatting sqref="A24:U33">
    <cfRule type="expression" dxfId="165" priority="2">
      <formula>OR(A24="")</formula>
    </cfRule>
  </conditionalFormatting>
  <conditionalFormatting sqref="B66">
    <cfRule type="expression" dxfId="164" priority="29">
      <formula>NOT(OR(B66=50,B66=60,B66=80,B66=100,B66=120,B66=133,B66=150))</formula>
    </cfRule>
  </conditionalFormatting>
  <conditionalFormatting sqref="C24:C33">
    <cfRule type="cellIs" dxfId="163" priority="23" operator="lessThan">
      <formula>0</formula>
    </cfRule>
  </conditionalFormatting>
  <conditionalFormatting sqref="C66">
    <cfRule type="expression" dxfId="162" priority="28">
      <formula>NOT(AND(C66&gt;=B66+150,C66&lt;=F66-60-B66-150,E66&lt;=F66-60))</formula>
    </cfRule>
  </conditionalFormatting>
  <conditionalFormatting sqref="D24:D33">
    <cfRule type="expression" dxfId="161" priority="31">
      <formula>NOT(AND(D24&gt;=I24+150,D24&lt;=J24-60-I24-150,F24&lt;=J24-60,I24&gt;0,J24&gt;0))</formula>
    </cfRule>
  </conditionalFormatting>
  <conditionalFormatting sqref="D66">
    <cfRule type="expression" dxfId="160" priority="27">
      <formula>NOT(AND(D66&gt;=B66+150,D66&lt;=F66-60-B66-150,E66&lt;=F66-60))</formula>
    </cfRule>
  </conditionalFormatting>
  <conditionalFormatting sqref="E24:E33">
    <cfRule type="expression" dxfId="159" priority="30">
      <formula>NOT(AND(E24&gt;=I24+150,E24&lt;=J24-60-I24-150,F24&lt;=J24-60,I24&gt;0,J24&gt;0))</formula>
    </cfRule>
  </conditionalFormatting>
  <conditionalFormatting sqref="E66">
    <cfRule type="expression" dxfId="158" priority="26">
      <formula>NOT(AND(E66&gt;=2*(B66+150),E66&lt;=F66-60))</formula>
    </cfRule>
  </conditionalFormatting>
  <conditionalFormatting sqref="F24:F33">
    <cfRule type="expression" dxfId="157" priority="24">
      <formula>NOT(OR(AND(F24&gt;=2*(I24+150),F24&lt;=J24-60,D24&gt;0,E24&gt;0),F24=0))</formula>
    </cfRule>
  </conditionalFormatting>
  <conditionalFormatting sqref="F66">
    <cfRule type="cellIs" dxfId="156" priority="25" operator="notBetween">
      <formula>600</formula>
      <formula>1200</formula>
    </cfRule>
  </conditionalFormatting>
  <conditionalFormatting sqref="G24:G33">
    <cfRule type="cellIs" dxfId="155" priority="22" operator="notBetween">
      <formula>75</formula>
      <formula>175</formula>
    </cfRule>
  </conditionalFormatting>
  <conditionalFormatting sqref="H24:H33">
    <cfRule type="cellIs" dxfId="154" priority="20" operator="lessThan">
      <formula>2000</formula>
    </cfRule>
    <cfRule type="cellIs" dxfId="153" priority="21" operator="notBetween">
      <formula>2000</formula>
      <formula>10000</formula>
    </cfRule>
  </conditionalFormatting>
  <conditionalFormatting sqref="I24:I33">
    <cfRule type="expression" dxfId="152" priority="6">
      <formula>AND(OR(D24&gt;0,E24&gt;0),I24=0)</formula>
    </cfRule>
    <cfRule type="expression" dxfId="151" priority="13">
      <formula>OR(AND(L24="Power T",OR(I24=220)))</formula>
    </cfRule>
    <cfRule type="expression" dxfId="150" priority="14">
      <formula>OR(AND(L24="Power T",OR(I24=50)),AND(L24="Power S",OR(I24=220,I24=250)),AND(L24="Perform R",OR(I24=50,I24=220,I24=250)),AND(L24="Perform C",OR(I24=220,I24=250)))</formula>
    </cfRule>
    <cfRule type="expression" dxfId="149" priority="15">
      <formula>NOT(OR(I24=50,I24=60,I24=80,I24=100,I24=120,I24=133,I24=150,I24=172,I24=200,I24=220,I24=240,I24=250))</formula>
    </cfRule>
  </conditionalFormatting>
  <conditionalFormatting sqref="J24:J33">
    <cfRule type="expression" dxfId="148" priority="5">
      <formula>AND(OR(D24&gt;0,E24&gt;0),J24=0)</formula>
    </cfRule>
    <cfRule type="cellIs" dxfId="147" priority="35" operator="notBetween">
      <formula>600</formula>
      <formula>1200</formula>
    </cfRule>
  </conditionalFormatting>
  <conditionalFormatting sqref="K24:K33">
    <cfRule type="expression" dxfId="146" priority="11">
      <formula>NOT(OR(K24="FTV",K24=""))</formula>
    </cfRule>
  </conditionalFormatting>
  <conditionalFormatting sqref="L24:L33">
    <cfRule type="expression" dxfId="145" priority="8">
      <formula>OR(AND(L24="Power T",OR(I24=220)))</formula>
    </cfRule>
    <cfRule type="expression" dxfId="144" priority="9">
      <formula>OR(AND(L24="Power T",OR(I24=50)),AND(L24="Power S",OR(I24=220,I24=250)),AND(L24="Perform R",OR(I24=50,I24=220,I24=250)),AND(L24="Perform C",OR(I24=220,I24=250)))</formula>
    </cfRule>
    <cfRule type="expression" dxfId="143" priority="10">
      <formula>NOT(OR(L24="Power T",L24="Power S",L24="Perform R",L24="Perform C"))</formula>
    </cfRule>
  </conditionalFormatting>
  <conditionalFormatting sqref="N24:N33 R24:R33">
    <cfRule type="expression" dxfId="142" priority="19">
      <formula>NOT(OR(N24="SP 25",N24="SP 25",N24="PVDF 25",N24="PVDF 35",N24="PUR 50",N24="PVCF 150",N24="HPS 200",N24="PRISMA",N24="PRISMA ELEMENTS",N24="Inox 304",N24="Inox 316L",N24="Inox 316"))</formula>
    </cfRule>
  </conditionalFormatting>
  <conditionalFormatting sqref="P24:P33">
    <cfRule type="expression" dxfId="141" priority="33">
      <formula>NOT(OR(P24="M",P24="M8"))</formula>
    </cfRule>
  </conditionalFormatting>
  <conditionalFormatting sqref="T24:T33">
    <cfRule type="expression" dxfId="140" priority="32">
      <formula>NOT(OR(T24="S",T24="V",T24="V2",T24="G",T24="M2"))</formula>
    </cfRule>
  </conditionalFormatting>
  <conditionalFormatting sqref="W33">
    <cfRule type="expression" dxfId="139" priority="1">
      <formula>OR(W33="")</formula>
    </cfRule>
  </conditionalFormatting>
  <dataValidations count="16">
    <dataValidation type="whole" errorStyle="information" allowBlank="1" errorTitle="Wrong length" error="Insert length (whole number)_x000a_2000 to 8000 mm" sqref="H30:H32 H25:H28" xr:uid="{CECEC377-AF21-4BD3-95DE-9CED3C427997}">
      <formula1>2000</formula1>
      <formula2>8000</formula2>
    </dataValidation>
    <dataValidation type="whole" allowBlank="1" showInputMessage="1" showErrorMessage="1" sqref="F66" xr:uid="{5062C962-1C54-44F1-BA9A-3BA2AA82228A}">
      <formula1>600</formula1>
      <formula2>1200</formula2>
    </dataValidation>
    <dataValidation type="list" allowBlank="1" sqref="B66 I24:I33" xr:uid="{8C365039-8256-4AD6-8842-DFE7F5E4CFCB}">
      <formula1>"50,60,80,100,120,133,150,172,200,220,240,250"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whole" errorStyle="information" allowBlank="1" errorTitle="wrong" sqref="G24:G33" xr:uid="{85459F3B-405F-4BB0-9ABA-F047A712136A}">
      <formula1>75</formula1>
      <formula2>175</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1200</formula2>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list" allowBlank="1" sqref="N24:N33 R24:R33" xr:uid="{F3FC3FB0-B201-494C-8AF4-80CAF9A22468}">
      <formula1>"SP 25,SP 25,PVDF 25,PVDF 35,PUR 50,PVCF 150,HPS 200,PRISMA,PRISMA ELEMENTS,Inox 304,Inox 316L,Inox 316"</formula1>
    </dataValidation>
    <dataValidation type="list" allowBlank="1" sqref="K24:K32" xr:uid="{9BCA0F70-00D5-4954-B8F1-6766AE126E62}">
      <formula1>"FTV"</formula1>
    </dataValidation>
    <dataValidation type="list" allowBlank="1" showInputMessage="1" showErrorMessage="1" sqref="W24:W33" xr:uid="{D2C87536-63CD-49F6-903F-3EA75EC5EB8C}">
      <formula1>"Priority A, Priority B, Priority C"</formula1>
    </dataValidation>
  </dataValidations>
  <hyperlinks>
    <hyperlink ref="B56" r:id="rId1" tooltip="Download" display="https://www.trimo-group.com/files/downloads/Trimoterm Fireproof Panels Brochure.pdf" xr:uid="{BAAB9DA4-A448-4892-8F4C-5088FCBC25FA}"/>
    <hyperlink ref="B58" r:id="rId2" display="pack" xr:uid="{0DA133C8-8551-4491-A17D-CBACE066731B}"/>
    <hyperlink ref="B54" r:id="rId3" tooltip="Download" display="https://www.trimo-group.com/files/downloads/Trimoterm Technical Specification.pdf" xr:uid="{42C3914B-F39D-4787-807C-1EB0911C5ADA}"/>
    <hyperlink ref="B55" r:id="rId4" xr:uid="{4EDACBD4-13A0-4095-93AE-50F8DDE0A1CD}"/>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41:XFD41 B40:J40 L40:XFD40 A49 B43:J43 N43:XFD43 A44:J44 N44:XFD44 A45 N45:XFD45 A53:XFD53 A51:J51 L51:XFD51 A50:J50 L50:XFD50 A4:XFD4 A3:B3 D3 F3:XFD3 C57:XFD57 C54:XFD54 C55:XFD55 C56:XFD56 A59:XFD60 C58:XFD58 A39:XFD39 B38:XFD38 D45:J45 A46 D46:XFD46 A47 D47:XFD47 A48 D48:XFD48 D49:XFD49 B42:XFD42 A1:B1 D1:XFD1 A10:XFD11 B5:XFD5 B6:XFD6 B7:XFD7 B8:XFD8 B9:XFD9 A16:N16 B12:XFD12 B13:XFD13 B14:XFD14 A20:XFD20 B17:N17 A22:XFD22 B21:C21 I21:J21 L21 A35:XFD37 N21:P21 R21:T21 X21:XFD21 X23:XFD23 A24:J24 L24:XFD24 A25:J25 L25:XFD25 A26:J26 L26:XFD26 A27:J27 L27:XFD27 A28:J28 L28:XFD28 A29:J29 L29:XFD29 A30:J30 L30:XFD30 A31:J31 L31:XFD31 A32:J32 L32:XFD32 C33:J33 M33 Q33 V33 X33:XFD33 A34:T34 V34:XFD34 B52:XFD52 A15:N15 R15:XFD15 E21:G21 A66:XFD66 A65 G65:XFD65 A69:XFD1048576 A67 C67:XFD67 A68 C68:XFD68 A64:XFD64 B63:XFD63 D2:XFD2 A62:XFD62 B61:XFD61 R16:XFD16 A18:N19 R18:XFD19 R17:XFD17"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8" id="{00000000-000E-0000-0600-000010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3" id="{522C89AA-D708-4640-8499-F827021816AD}">
            <xm:f>COUNTIF(List_Values!$A$2:$A$11,Q24)=0</xm:f>
            <x14:dxf>
              <fill>
                <patternFill>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B7C8629A-081A-4443-8136-3E7B78DD9D9F}">
          <x14:formula1>
            <xm:f>List_Values!$A$2:$A$11</xm:f>
          </x14:formula1>
          <xm:sqref>Q24:Q33 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D3" sqref="D3"/>
    </sheetView>
  </sheetViews>
  <sheetFormatPr defaultColWidth="9" defaultRowHeight="14.25" x14ac:dyDescent="0.2"/>
  <cols>
    <col min="1" max="1" width="17.625" style="45" customWidth="1"/>
    <col min="2" max="2" width="14.625" style="45" customWidth="1"/>
    <col min="3" max="12" width="10.625" style="45" customWidth="1"/>
    <col min="13" max="13" width="12" style="45" customWidth="1"/>
    <col min="14" max="14" width="11.375" style="45" customWidth="1"/>
    <col min="15" max="15" width="10.625" style="45" customWidth="1"/>
    <col min="16" max="17" width="12.625" style="45" customWidth="1"/>
    <col min="18" max="19" width="10.625" style="45" customWidth="1"/>
    <col min="20" max="21" width="12.625" style="45" customWidth="1"/>
    <col min="22" max="22" width="10.625" style="45" customWidth="1"/>
    <col min="23" max="23" width="24.625" style="45" customWidth="1"/>
    <col min="24" max="24" width="10.625" style="45" customWidth="1"/>
    <col min="25" max="16384" width="9" style="45"/>
  </cols>
  <sheetData>
    <row r="1" spans="1:19" s="72" customFormat="1" ht="15.75" x14ac:dyDescent="0.25">
      <c r="B1" s="73"/>
      <c r="C1" s="74" t="s">
        <v>136</v>
      </c>
    </row>
    <row r="2" spans="1:19" s="72" customFormat="1" ht="26.25" x14ac:dyDescent="0.4">
      <c r="C2" s="76" t="s">
        <v>213</v>
      </c>
    </row>
    <row r="3" spans="1:19" s="72" customFormat="1" ht="15.75" x14ac:dyDescent="0.25">
      <c r="C3" s="77" t="s">
        <v>105</v>
      </c>
      <c r="D3" s="78" t="str" cm="1">
        <f t="array" ref="D3">LOOKUP(2,1/(Updates!A:A&lt;&gt;""),Updates!A:A)</f>
        <v>1.4.1</v>
      </c>
      <c r="E3" s="89" t="s">
        <v>220</v>
      </c>
      <c r="F3" s="75"/>
    </row>
    <row r="4" spans="1:19" s="72" customFormat="1" x14ac:dyDescent="0.2"/>
    <row r="5" spans="1:19" ht="15" x14ac:dyDescent="0.25">
      <c r="A5" s="79" t="s">
        <v>138</v>
      </c>
      <c r="B5" s="80" t="str">
        <f>IF('Panel FTV'!B5=0,"",'Panel FTV'!B5)</f>
        <v/>
      </c>
      <c r="C5" s="81"/>
    </row>
    <row r="6" spans="1:19" ht="15" x14ac:dyDescent="0.25">
      <c r="A6" s="79" t="s">
        <v>140</v>
      </c>
      <c r="B6" s="80" t="str">
        <f>IF('Panel FTV'!B6=0,"",'Panel FTV'!B6)</f>
        <v/>
      </c>
      <c r="C6" s="81"/>
    </row>
    <row r="7" spans="1:19" ht="15" x14ac:dyDescent="0.25">
      <c r="A7" s="79" t="s">
        <v>141</v>
      </c>
      <c r="B7" s="80" t="str">
        <f>IF('Panel FTV'!B7=0,"",'Panel FTV'!B7)</f>
        <v/>
      </c>
      <c r="C7" s="81"/>
    </row>
    <row r="8" spans="1:19" ht="15" x14ac:dyDescent="0.25">
      <c r="A8" s="79" t="s">
        <v>142</v>
      </c>
      <c r="B8" s="80" t="str">
        <f>IF('Panel FTV'!B8=0,"",'Panel FTV'!B8)</f>
        <v/>
      </c>
      <c r="C8" s="81"/>
    </row>
    <row r="9" spans="1:19" ht="15" x14ac:dyDescent="0.25">
      <c r="A9" s="79" t="s">
        <v>143</v>
      </c>
      <c r="B9" s="80" t="str">
        <f>IF('Panel FTV'!B9=0,"",'Panel FTV'!B9)</f>
        <v/>
      </c>
      <c r="C9" s="81"/>
    </row>
    <row r="12" spans="1:19" ht="15" x14ac:dyDescent="0.25">
      <c r="A12" s="79" t="s">
        <v>144</v>
      </c>
      <c r="B12" s="80" t="str">
        <f>IF('Panel FTV'!B12=0,"",'Panel FTV'!B12)</f>
        <v/>
      </c>
      <c r="C12" s="81"/>
    </row>
    <row r="13" spans="1:19" ht="15" x14ac:dyDescent="0.25">
      <c r="A13" s="79" t="s">
        <v>145</v>
      </c>
      <c r="B13" s="80" t="str">
        <f>IF('Panel FTV'!B13=0,"",'Panel FTV'!B13)</f>
        <v/>
      </c>
      <c r="C13" s="81"/>
      <c r="M13" s="49"/>
      <c r="Q13" s="49"/>
    </row>
    <row r="14" spans="1:19" ht="15" x14ac:dyDescent="0.25">
      <c r="A14" s="79" t="s">
        <v>146</v>
      </c>
      <c r="B14" s="80" t="str">
        <f>IF('Panel FTV'!B14=0,"",'Panel FTV'!B14)</f>
        <v/>
      </c>
      <c r="C14" s="81"/>
    </row>
    <row r="15" spans="1:19" ht="14.25" customHeight="1" x14ac:dyDescent="0.2">
      <c r="Q15" s="139" t="s">
        <v>193</v>
      </c>
      <c r="R15" s="139"/>
      <c r="S15" s="139"/>
    </row>
    <row r="16" spans="1:19" x14ac:dyDescent="0.2">
      <c r="Q16" s="139"/>
      <c r="R16" s="139"/>
      <c r="S16" s="139"/>
    </row>
    <row r="17" spans="1:25" ht="15" x14ac:dyDescent="0.25">
      <c r="A17" s="79" t="s">
        <v>149</v>
      </c>
      <c r="B17" s="80" t="str">
        <f>IF('Panel FTV'!B17=0,"",'Panel FTV'!B17)</f>
        <v/>
      </c>
      <c r="C17" s="81"/>
      <c r="Q17" s="139"/>
      <c r="R17" s="139"/>
      <c r="S17" s="139"/>
    </row>
    <row r="18" spans="1:25" x14ac:dyDescent="0.2">
      <c r="Q18" s="139"/>
      <c r="R18" s="139"/>
      <c r="S18" s="139"/>
    </row>
    <row r="19" spans="1:25" x14ac:dyDescent="0.2">
      <c r="Q19" s="139"/>
      <c r="R19" s="139"/>
      <c r="S19" s="139"/>
    </row>
    <row r="21" spans="1:25" s="72" customFormat="1" ht="15.75" customHeight="1" x14ac:dyDescent="0.2">
      <c r="A21" s="138" t="s">
        <v>151</v>
      </c>
      <c r="B21" s="138"/>
      <c r="C21" s="138"/>
      <c r="D21" s="135" t="s">
        <v>194</v>
      </c>
      <c r="E21" s="136"/>
      <c r="F21" s="136"/>
      <c r="G21" s="136"/>
      <c r="H21" s="136"/>
      <c r="I21" s="137"/>
      <c r="J21" s="138" t="s">
        <v>152</v>
      </c>
      <c r="K21" s="138"/>
      <c r="L21" s="138"/>
      <c r="M21" s="138" t="s">
        <v>153</v>
      </c>
      <c r="N21" s="138"/>
      <c r="O21" s="135" t="s">
        <v>154</v>
      </c>
      <c r="P21" s="136"/>
      <c r="Q21" s="136"/>
      <c r="R21" s="137"/>
      <c r="S21" s="135" t="s">
        <v>155</v>
      </c>
      <c r="T21" s="136"/>
      <c r="U21" s="136"/>
      <c r="V21" s="137"/>
      <c r="W21" s="83" t="s">
        <v>156</v>
      </c>
      <c r="X21" s="83" t="s">
        <v>157</v>
      </c>
      <c r="Y21" s="83" t="s">
        <v>158</v>
      </c>
    </row>
    <row r="22" spans="1:25"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103"/>
    </row>
    <row r="23" spans="1:25" s="72" customFormat="1" ht="45" x14ac:dyDescent="0.2">
      <c r="A23" s="84" t="s">
        <v>159</v>
      </c>
      <c r="B23" s="85" t="s">
        <v>160</v>
      </c>
      <c r="C23" s="85" t="s">
        <v>161</v>
      </c>
      <c r="D23" s="85" t="s">
        <v>9</v>
      </c>
      <c r="E23" s="85" t="s">
        <v>10</v>
      </c>
      <c r="F23" s="85" t="s">
        <v>13</v>
      </c>
      <c r="G23" s="85" t="s">
        <v>214</v>
      </c>
      <c r="H23" s="85" t="s">
        <v>201</v>
      </c>
      <c r="I23" s="85" t="s">
        <v>202</v>
      </c>
      <c r="J23" s="85" t="s">
        <v>162</v>
      </c>
      <c r="K23" s="85" t="s">
        <v>163</v>
      </c>
      <c r="L23" s="85" t="s">
        <v>164</v>
      </c>
      <c r="M23" s="85" t="s">
        <v>153</v>
      </c>
      <c r="N23" s="85" t="s">
        <v>165</v>
      </c>
      <c r="O23" s="85" t="s">
        <v>166</v>
      </c>
      <c r="P23" s="85" t="s">
        <v>197</v>
      </c>
      <c r="Q23" s="85" t="s">
        <v>167</v>
      </c>
      <c r="R23" s="85" t="s">
        <v>168</v>
      </c>
      <c r="S23" s="85" t="s">
        <v>169</v>
      </c>
      <c r="T23" s="85" t="s">
        <v>170</v>
      </c>
      <c r="U23" s="85" t="s">
        <v>171</v>
      </c>
      <c r="V23" s="85" t="s">
        <v>172</v>
      </c>
      <c r="W23" s="85" t="s">
        <v>156</v>
      </c>
      <c r="X23" s="86" t="s">
        <v>23</v>
      </c>
      <c r="Y23" s="85" t="s">
        <v>158</v>
      </c>
    </row>
    <row r="24" spans="1:25" x14ac:dyDescent="0.2">
      <c r="A24" s="18"/>
      <c r="B24" s="4"/>
      <c r="C24" s="4"/>
      <c r="D24" s="5"/>
      <c r="E24" s="5"/>
      <c r="F24" s="5"/>
      <c r="G24" s="8">
        <f>D24+E24+F24</f>
        <v>0</v>
      </c>
      <c r="H24" s="5"/>
      <c r="I24" s="5"/>
      <c r="J24" s="5"/>
      <c r="K24" s="4"/>
      <c r="L24" s="6"/>
      <c r="M24" s="4" t="s">
        <v>0</v>
      </c>
      <c r="N24" s="4"/>
      <c r="O24" s="12"/>
      <c r="P24" s="4"/>
      <c r="Q24" s="4"/>
      <c r="R24" s="4"/>
      <c r="S24" s="12"/>
      <c r="T24" s="4"/>
      <c r="U24" s="4"/>
      <c r="V24" s="4"/>
      <c r="W24" s="7"/>
      <c r="X24" s="19">
        <f>C24*J24/1000*L24/1000</f>
        <v>0</v>
      </c>
      <c r="Y24" s="101"/>
    </row>
    <row r="25" spans="1:25" x14ac:dyDescent="0.2">
      <c r="A25" s="18"/>
      <c r="B25" s="4"/>
      <c r="C25" s="4"/>
      <c r="D25" s="5"/>
      <c r="E25" s="5"/>
      <c r="F25" s="5"/>
      <c r="G25" s="8">
        <f t="shared" ref="G25:G32" si="0">D25+E25+F25</f>
        <v>0</v>
      </c>
      <c r="H25" s="5"/>
      <c r="I25" s="5"/>
      <c r="J25" s="5"/>
      <c r="K25" s="4"/>
      <c r="L25" s="6"/>
      <c r="M25" s="4" t="s">
        <v>0</v>
      </c>
      <c r="N25" s="4"/>
      <c r="O25" s="13"/>
      <c r="P25" s="4"/>
      <c r="Q25" s="4"/>
      <c r="R25" s="4"/>
      <c r="S25" s="13"/>
      <c r="T25" s="4"/>
      <c r="U25" s="4"/>
      <c r="V25" s="4"/>
      <c r="W25" s="7"/>
      <c r="X25" s="19">
        <f>C25*J25/1000*L25/1000</f>
        <v>0</v>
      </c>
      <c r="Y25" s="101"/>
    </row>
    <row r="26" spans="1:25" x14ac:dyDescent="0.2">
      <c r="A26" s="18"/>
      <c r="B26" s="4"/>
      <c r="C26" s="4"/>
      <c r="D26" s="5"/>
      <c r="E26" s="5"/>
      <c r="F26" s="5"/>
      <c r="G26" s="8">
        <f t="shared" ref="G26" si="1">D26+E26+F26</f>
        <v>0</v>
      </c>
      <c r="H26" s="5"/>
      <c r="I26" s="5"/>
      <c r="J26" s="5"/>
      <c r="K26" s="4"/>
      <c r="L26" s="6"/>
      <c r="M26" s="4" t="s">
        <v>0</v>
      </c>
      <c r="N26" s="4"/>
      <c r="O26" s="12"/>
      <c r="P26" s="4"/>
      <c r="Q26" s="4"/>
      <c r="R26" s="4"/>
      <c r="S26" s="12"/>
      <c r="T26" s="4"/>
      <c r="U26" s="4"/>
      <c r="V26" s="4"/>
      <c r="W26" s="7"/>
      <c r="X26" s="19">
        <f t="shared" ref="X26" si="2">C26*J26/1000*L26/1000</f>
        <v>0</v>
      </c>
      <c r="Y26" s="101"/>
    </row>
    <row r="27" spans="1:25" x14ac:dyDescent="0.2">
      <c r="A27" s="18"/>
      <c r="B27" s="4"/>
      <c r="C27" s="4"/>
      <c r="D27" s="5"/>
      <c r="E27" s="5"/>
      <c r="F27" s="5"/>
      <c r="G27" s="8">
        <f t="shared" si="0"/>
        <v>0</v>
      </c>
      <c r="H27" s="5"/>
      <c r="I27" s="5"/>
      <c r="J27" s="5"/>
      <c r="K27" s="4"/>
      <c r="L27" s="6"/>
      <c r="M27" s="4" t="s">
        <v>0</v>
      </c>
      <c r="N27" s="4"/>
      <c r="O27" s="13"/>
      <c r="P27" s="4"/>
      <c r="Q27" s="4"/>
      <c r="R27" s="4"/>
      <c r="S27" s="13"/>
      <c r="T27" s="4"/>
      <c r="U27" s="4"/>
      <c r="V27" s="4"/>
      <c r="W27" s="7"/>
      <c r="X27" s="19">
        <f>C27*J27/1000*L27/1000</f>
        <v>0</v>
      </c>
      <c r="Y27" s="101"/>
    </row>
    <row r="28" spans="1:25" x14ac:dyDescent="0.2">
      <c r="A28" s="18"/>
      <c r="B28" s="4"/>
      <c r="C28" s="4"/>
      <c r="D28" s="5"/>
      <c r="E28" s="5"/>
      <c r="F28" s="5"/>
      <c r="G28" s="8">
        <f>D28+E28+F28</f>
        <v>0</v>
      </c>
      <c r="H28" s="5"/>
      <c r="I28" s="5"/>
      <c r="J28" s="5"/>
      <c r="K28" s="4"/>
      <c r="L28" s="6"/>
      <c r="M28" s="4" t="s">
        <v>0</v>
      </c>
      <c r="N28" s="4"/>
      <c r="O28" s="12"/>
      <c r="P28" s="4"/>
      <c r="Q28" s="4"/>
      <c r="R28" s="4"/>
      <c r="S28" s="12"/>
      <c r="T28" s="4"/>
      <c r="U28" s="4"/>
      <c r="V28" s="4"/>
      <c r="W28" s="7"/>
      <c r="X28" s="19">
        <f t="shared" ref="X28:X32" si="3">C28*J28/1000*L28/1000</f>
        <v>0</v>
      </c>
      <c r="Y28" s="101"/>
    </row>
    <row r="29" spans="1:25" x14ac:dyDescent="0.2">
      <c r="A29" s="18"/>
      <c r="B29" s="4"/>
      <c r="C29" s="4"/>
      <c r="D29" s="5"/>
      <c r="E29" s="5"/>
      <c r="F29" s="5"/>
      <c r="G29" s="8">
        <f t="shared" si="0"/>
        <v>0</v>
      </c>
      <c r="H29" s="5"/>
      <c r="I29" s="5"/>
      <c r="J29" s="5"/>
      <c r="K29" s="4"/>
      <c r="L29" s="6"/>
      <c r="M29" s="4" t="s">
        <v>0</v>
      </c>
      <c r="N29" s="4"/>
      <c r="O29" s="12"/>
      <c r="P29" s="4"/>
      <c r="Q29" s="4"/>
      <c r="R29" s="4"/>
      <c r="S29" s="12"/>
      <c r="T29" s="4"/>
      <c r="U29" s="4"/>
      <c r="V29" s="4"/>
      <c r="W29" s="7"/>
      <c r="X29" s="19">
        <f t="shared" si="3"/>
        <v>0</v>
      </c>
      <c r="Y29" s="101"/>
    </row>
    <row r="30" spans="1:25" x14ac:dyDescent="0.2">
      <c r="A30" s="18"/>
      <c r="B30" s="4"/>
      <c r="C30" s="4"/>
      <c r="D30" s="5"/>
      <c r="E30" s="5"/>
      <c r="F30" s="5"/>
      <c r="G30" s="8">
        <f t="shared" si="0"/>
        <v>0</v>
      </c>
      <c r="H30" s="5"/>
      <c r="I30" s="5"/>
      <c r="J30" s="5"/>
      <c r="K30" s="4"/>
      <c r="L30" s="6"/>
      <c r="M30" s="4" t="s">
        <v>0</v>
      </c>
      <c r="N30" s="4"/>
      <c r="O30" s="12"/>
      <c r="P30" s="4"/>
      <c r="Q30" s="4"/>
      <c r="R30" s="4"/>
      <c r="S30" s="12"/>
      <c r="T30" s="4"/>
      <c r="U30" s="4"/>
      <c r="V30" s="4"/>
      <c r="W30" s="7"/>
      <c r="X30" s="19">
        <f t="shared" si="3"/>
        <v>0</v>
      </c>
      <c r="Y30" s="101"/>
    </row>
    <row r="31" spans="1:25" x14ac:dyDescent="0.2">
      <c r="A31" s="18"/>
      <c r="B31" s="4"/>
      <c r="C31" s="4"/>
      <c r="D31" s="5"/>
      <c r="E31" s="5"/>
      <c r="F31" s="5"/>
      <c r="G31" s="8">
        <f t="shared" si="0"/>
        <v>0</v>
      </c>
      <c r="H31" s="5"/>
      <c r="I31" s="5"/>
      <c r="J31" s="5"/>
      <c r="K31" s="4"/>
      <c r="L31" s="6"/>
      <c r="M31" s="4" t="s">
        <v>0</v>
      </c>
      <c r="N31" s="4"/>
      <c r="O31" s="12"/>
      <c r="P31" s="4"/>
      <c r="Q31" s="4"/>
      <c r="R31" s="4"/>
      <c r="S31" s="12"/>
      <c r="T31" s="4"/>
      <c r="U31" s="4"/>
      <c r="V31" s="4"/>
      <c r="W31" s="7"/>
      <c r="X31" s="19">
        <f t="shared" si="3"/>
        <v>0</v>
      </c>
      <c r="Y31" s="101"/>
    </row>
    <row r="32" spans="1:25" x14ac:dyDescent="0.2">
      <c r="A32" s="18"/>
      <c r="B32" s="4"/>
      <c r="C32" s="4"/>
      <c r="D32" s="5"/>
      <c r="E32" s="5"/>
      <c r="F32" s="5"/>
      <c r="G32" s="8">
        <f t="shared" si="0"/>
        <v>0</v>
      </c>
      <c r="H32" s="5"/>
      <c r="I32" s="5"/>
      <c r="J32" s="5"/>
      <c r="K32" s="4"/>
      <c r="L32" s="6"/>
      <c r="M32" s="4" t="s">
        <v>0</v>
      </c>
      <c r="N32" s="4"/>
      <c r="O32" s="12"/>
      <c r="P32" s="4"/>
      <c r="Q32" s="4"/>
      <c r="R32" s="4"/>
      <c r="S32" s="12"/>
      <c r="T32" s="4"/>
      <c r="U32" s="4"/>
      <c r="V32" s="4"/>
      <c r="W32" s="7"/>
      <c r="X32" s="19">
        <f t="shared" si="3"/>
        <v>0</v>
      </c>
      <c r="Y32" s="101"/>
    </row>
    <row r="33" spans="1:25" x14ac:dyDescent="0.2">
      <c r="A33" s="20" t="s">
        <v>5</v>
      </c>
      <c r="B33" s="21" t="s">
        <v>2</v>
      </c>
      <c r="C33" s="21">
        <v>0</v>
      </c>
      <c r="D33" s="22">
        <v>300</v>
      </c>
      <c r="E33" s="22">
        <v>500</v>
      </c>
      <c r="F33" s="22">
        <v>300</v>
      </c>
      <c r="G33" s="35">
        <f>D33+E33+F33</f>
        <v>1100</v>
      </c>
      <c r="H33" s="22">
        <v>90</v>
      </c>
      <c r="I33" s="22">
        <v>90</v>
      </c>
      <c r="J33" s="22">
        <v>5000</v>
      </c>
      <c r="K33" s="21">
        <v>100</v>
      </c>
      <c r="L33" s="23">
        <v>1200</v>
      </c>
      <c r="M33" s="21" t="s">
        <v>0</v>
      </c>
      <c r="N33" s="21" t="s">
        <v>3</v>
      </c>
      <c r="O33" s="36">
        <v>0.55000000000000004</v>
      </c>
      <c r="P33" s="21" t="s">
        <v>19</v>
      </c>
      <c r="Q33" s="21" t="s">
        <v>18</v>
      </c>
      <c r="R33" s="21" t="s">
        <v>7</v>
      </c>
      <c r="S33" s="36">
        <v>0.5</v>
      </c>
      <c r="T33" s="21" t="s">
        <v>19</v>
      </c>
      <c r="U33" s="21" t="s">
        <v>18</v>
      </c>
      <c r="V33" s="21" t="s">
        <v>17</v>
      </c>
      <c r="W33" s="25" t="s">
        <v>4</v>
      </c>
      <c r="X33" s="26">
        <f>C33*J33/1000*L33/1000</f>
        <v>0</v>
      </c>
      <c r="Y33" s="25" t="s">
        <v>74</v>
      </c>
    </row>
    <row r="34" spans="1:25" x14ac:dyDescent="0.2">
      <c r="A34" s="27"/>
      <c r="B34" s="28"/>
      <c r="C34" s="28"/>
      <c r="D34" s="29"/>
      <c r="E34" s="29"/>
      <c r="F34" s="29"/>
      <c r="G34" s="37"/>
      <c r="H34" s="29"/>
      <c r="I34" s="29"/>
      <c r="J34" s="29"/>
      <c r="K34" s="28"/>
      <c r="L34" s="28"/>
      <c r="M34" s="28"/>
      <c r="N34" s="28"/>
      <c r="O34" s="28"/>
      <c r="P34" s="28"/>
      <c r="Q34" s="28"/>
      <c r="R34" s="28"/>
      <c r="S34" s="28"/>
      <c r="T34" s="28"/>
      <c r="U34" s="28"/>
      <c r="V34" s="28"/>
      <c r="W34" s="38" t="s">
        <v>1</v>
      </c>
      <c r="X34" s="30">
        <f>SUBTOTAL(109,Table6[Total
Q×L×M '[m2']])</f>
        <v>0</v>
      </c>
      <c r="Y34" s="28"/>
    </row>
    <row r="35" spans="1:25" x14ac:dyDescent="0.2">
      <c r="A35" s="49"/>
      <c r="C35" s="51"/>
      <c r="W35" s="52"/>
      <c r="X35" s="53"/>
    </row>
    <row r="36" spans="1:25" x14ac:dyDescent="0.2">
      <c r="W36" s="52"/>
      <c r="X36" s="53"/>
    </row>
    <row r="37" spans="1:25" x14ac:dyDescent="0.2">
      <c r="W37" s="52"/>
      <c r="X37" s="53"/>
    </row>
    <row r="38" spans="1:25" ht="15" x14ac:dyDescent="0.25">
      <c r="A38" s="46" t="s">
        <v>121</v>
      </c>
      <c r="X38" s="54"/>
    </row>
    <row r="39" spans="1:25" ht="14.25" customHeight="1" x14ac:dyDescent="0.2"/>
    <row r="40" spans="1:25" ht="15" x14ac:dyDescent="0.25">
      <c r="A40" s="45" t="s">
        <v>173</v>
      </c>
      <c r="K40" s="45" t="s">
        <v>211</v>
      </c>
      <c r="X40" s="54"/>
    </row>
    <row r="42" spans="1:25" x14ac:dyDescent="0.2">
      <c r="A42" s="45" t="s">
        <v>133</v>
      </c>
    </row>
    <row r="43" spans="1:25" x14ac:dyDescent="0.2">
      <c r="A43" s="45" t="s">
        <v>175</v>
      </c>
    </row>
    <row r="44" spans="1:25" ht="14.25" customHeight="1" x14ac:dyDescent="0.2"/>
    <row r="45" spans="1:25" ht="14.25" customHeight="1" x14ac:dyDescent="0.25">
      <c r="B45" s="47" t="s">
        <v>124</v>
      </c>
      <c r="C45" s="45" t="s">
        <v>125</v>
      </c>
      <c r="X45" s="54"/>
    </row>
    <row r="46" spans="1:25" ht="14.25" customHeight="1" x14ac:dyDescent="0.25">
      <c r="B46" s="7" t="s">
        <v>126</v>
      </c>
      <c r="C46" s="55" t="s">
        <v>127</v>
      </c>
      <c r="D46" s="55"/>
      <c r="E46" s="55"/>
      <c r="X46" s="54"/>
    </row>
    <row r="47" spans="1:25" ht="14.25" customHeight="1" x14ac:dyDescent="0.25">
      <c r="B47" s="56" t="s">
        <v>126</v>
      </c>
      <c r="C47" s="57" t="s">
        <v>128</v>
      </c>
      <c r="D47" s="57"/>
      <c r="E47" s="57"/>
      <c r="X47" s="54"/>
    </row>
    <row r="48" spans="1:25" ht="14.25" customHeight="1" x14ac:dyDescent="0.25">
      <c r="B48" s="58" t="s">
        <v>126</v>
      </c>
      <c r="C48" s="59" t="s">
        <v>129</v>
      </c>
      <c r="D48" s="59"/>
      <c r="E48" s="59"/>
      <c r="X48" s="54"/>
    </row>
    <row r="49" spans="1:24" ht="15" x14ac:dyDescent="0.25">
      <c r="B49" s="60" t="s">
        <v>130</v>
      </c>
      <c r="C49" s="61" t="s">
        <v>131</v>
      </c>
      <c r="D49" s="61"/>
      <c r="E49" s="61"/>
      <c r="X49" s="54"/>
    </row>
    <row r="50" spans="1:24" x14ac:dyDescent="0.2">
      <c r="K50" s="129" t="s">
        <v>89</v>
      </c>
    </row>
    <row r="51" spans="1:24" ht="15" x14ac:dyDescent="0.25">
      <c r="A51" s="46" t="s">
        <v>187</v>
      </c>
      <c r="X51" s="54"/>
    </row>
    <row r="53" spans="1:24" ht="15" x14ac:dyDescent="0.25">
      <c r="A53"/>
      <c r="B53" s="62" t="s">
        <v>216</v>
      </c>
      <c r="X53" s="54"/>
    </row>
    <row r="54" spans="1:24" x14ac:dyDescent="0.2">
      <c r="A54"/>
      <c r="B54" s="62" t="s">
        <v>217</v>
      </c>
    </row>
    <row r="55" spans="1:24" x14ac:dyDescent="0.2">
      <c r="A55"/>
      <c r="B55" s="62" t="s">
        <v>218</v>
      </c>
    </row>
    <row r="56" spans="1:24" x14ac:dyDescent="0.2">
      <c r="A56"/>
    </row>
    <row r="57" spans="1:24" x14ac:dyDescent="0.2">
      <c r="A57"/>
      <c r="B57" s="62" t="s">
        <v>219</v>
      </c>
    </row>
    <row r="58" spans="1:24" x14ac:dyDescent="0.2">
      <c r="B58" s="62"/>
    </row>
    <row r="59" spans="1:24" x14ac:dyDescent="0.2">
      <c r="B59" s="62"/>
    </row>
    <row r="60" spans="1:24" ht="15" x14ac:dyDescent="0.25">
      <c r="A60" s="63" t="s">
        <v>215</v>
      </c>
      <c r="B60" s="64"/>
      <c r="C60" s="64"/>
      <c r="D60" s="64"/>
      <c r="E60" s="64"/>
      <c r="F60" s="64"/>
    </row>
    <row r="61" spans="1:24" x14ac:dyDescent="0.2">
      <c r="A61" s="64"/>
      <c r="B61" s="64"/>
      <c r="C61" s="64"/>
      <c r="D61" s="64"/>
      <c r="E61" s="64"/>
      <c r="F61" s="64"/>
    </row>
    <row r="62" spans="1:24" x14ac:dyDescent="0.2">
      <c r="A62" s="64" t="s">
        <v>199</v>
      </c>
      <c r="C62" s="64"/>
      <c r="D62" s="64"/>
      <c r="E62" s="64"/>
      <c r="F62" s="64"/>
    </row>
    <row r="64" spans="1:24" x14ac:dyDescent="0.2">
      <c r="B64" s="65" t="s">
        <v>8</v>
      </c>
      <c r="C64" s="65" t="s">
        <v>9</v>
      </c>
      <c r="D64" s="65" t="s">
        <v>10</v>
      </c>
      <c r="E64" s="65" t="s">
        <v>13</v>
      </c>
      <c r="F64" s="65" t="s">
        <v>16</v>
      </c>
      <c r="G64" s="65" t="s">
        <v>15</v>
      </c>
    </row>
    <row r="65" spans="2:7" x14ac:dyDescent="0.2">
      <c r="B65" s="66">
        <v>100</v>
      </c>
      <c r="C65" s="66">
        <v>300</v>
      </c>
      <c r="D65" s="66">
        <v>500</v>
      </c>
      <c r="E65" s="66">
        <v>300</v>
      </c>
      <c r="F65" s="8">
        <f>C65+D65+E65</f>
        <v>1100</v>
      </c>
      <c r="G65" s="66">
        <v>1200</v>
      </c>
    </row>
    <row r="66" spans="2:7" x14ac:dyDescent="0.2">
      <c r="B66" s="67" t="s">
        <v>11</v>
      </c>
      <c r="C66" s="67">
        <f>$B$65+150</f>
        <v>250</v>
      </c>
      <c r="D66" s="67">
        <f>2*($B$65+150)</f>
        <v>500</v>
      </c>
      <c r="E66" s="67">
        <f>$B$65+150</f>
        <v>250</v>
      </c>
      <c r="F66" s="67">
        <f t="shared" ref="F66" si="4">C66+D66+E66</f>
        <v>1000</v>
      </c>
    </row>
    <row r="67" spans="2:7" x14ac:dyDescent="0.2">
      <c r="B67" s="68" t="s">
        <v>12</v>
      </c>
      <c r="C67" s="68">
        <f>F67-D66-E66</f>
        <v>390</v>
      </c>
      <c r="D67" s="68">
        <f>F67-C66-E66</f>
        <v>640</v>
      </c>
      <c r="E67" s="68">
        <f>F67-D66-E66</f>
        <v>390</v>
      </c>
      <c r="F67" s="68">
        <f>G65-G67</f>
        <v>1140</v>
      </c>
      <c r="G67" s="51">
        <v>60</v>
      </c>
    </row>
  </sheetData>
  <sheetProtection sheet="1" insertRows="0" deleteRows="0"/>
  <dataConsolidate/>
  <mergeCells count="7">
    <mergeCell ref="Q15:S19"/>
    <mergeCell ref="S21:V21"/>
    <mergeCell ref="O21:R21"/>
    <mergeCell ref="A21:C21"/>
    <mergeCell ref="J21:L21"/>
    <mergeCell ref="M21:N21"/>
    <mergeCell ref="D21:I21"/>
  </mergeCells>
  <conditionalFormatting sqref="A24:W33">
    <cfRule type="expression" dxfId="85" priority="2">
      <formula>OR(A24="")</formula>
    </cfRule>
  </conditionalFormatting>
  <conditionalFormatting sqref="B65">
    <cfRule type="expression" dxfId="84" priority="29">
      <formula>NOT(OR(B65=50,B65=60,B65=80,B65=100,B65=120,B65=133,B65=150,B65=172,B65=200,B65=220,B65=240,B65=250))</formula>
    </cfRule>
  </conditionalFormatting>
  <conditionalFormatting sqref="C24:C33">
    <cfRule type="cellIs" dxfId="83" priority="34" operator="lessThan">
      <formula>0</formula>
    </cfRule>
  </conditionalFormatting>
  <conditionalFormatting sqref="C65">
    <cfRule type="expression" dxfId="82" priority="28">
      <formula>NOT(AND(C65&gt;=B65+150,C65&lt;=1000))</formula>
    </cfRule>
  </conditionalFormatting>
  <conditionalFormatting sqref="D24:D33">
    <cfRule type="expression" dxfId="81" priority="42">
      <formula>NOT(AND(D24&gt;=K24+150,D24&lt;=L24-60-K24-150,G24&lt;=L24-60,K24&gt;0,L24&gt;0))</formula>
    </cfRule>
  </conditionalFormatting>
  <conditionalFormatting sqref="D65">
    <cfRule type="expression" dxfId="80" priority="27">
      <formula>NOT(AND(D65&gt;=2*(B65+150),D65&lt;=1000))</formula>
    </cfRule>
  </conditionalFormatting>
  <conditionalFormatting sqref="E24:E33">
    <cfRule type="expression" dxfId="79" priority="49">
      <formula>NOT(AND(E24&gt;=2*(K24+150),E24&lt;=L24-60-2*(K24+150),G24&lt;=L24-60,K24&gt;0,L24&gt;0))</formula>
    </cfRule>
  </conditionalFormatting>
  <conditionalFormatting sqref="E65">
    <cfRule type="expression" dxfId="78" priority="26">
      <formula>NOT(AND(E65&gt;=B65+150,E65&lt;=1000))</formula>
    </cfRule>
  </conditionalFormatting>
  <conditionalFormatting sqref="F24:F33">
    <cfRule type="expression" dxfId="77" priority="30">
      <formula>NOT(AND(F24&gt;=K24+150,F24&lt;=L24-60-K24-150,G24&lt;=L24-60,K24&gt;0,L24&gt;0))</formula>
    </cfRule>
  </conditionalFormatting>
  <conditionalFormatting sqref="F65">
    <cfRule type="expression" dxfId="76" priority="25">
      <formula>NOT(AND(F65&gt;=4*(B65+150),F65&lt;=3*1000))</formula>
    </cfRule>
  </conditionalFormatting>
  <conditionalFormatting sqref="G24:G33">
    <cfRule type="expression" dxfId="75" priority="35">
      <formula>NOT(OR(AND(G24&gt;=4*(K24+150),G24&lt;=L24-60,D24&gt;0,E24&gt;0,F24&gt;0),G24=0))</formula>
    </cfRule>
  </conditionalFormatting>
  <conditionalFormatting sqref="G65">
    <cfRule type="cellIs" dxfId="74" priority="24" operator="notBetween">
      <formula>600</formula>
      <formula>1200</formula>
    </cfRule>
  </conditionalFormatting>
  <conditionalFormatting sqref="H24:I33">
    <cfRule type="cellIs" dxfId="73" priority="11" operator="notBetween">
      <formula>90</formula>
      <formula>175</formula>
    </cfRule>
  </conditionalFormatting>
  <conditionalFormatting sqref="J24:J33">
    <cfRule type="cellIs" dxfId="72" priority="31" operator="lessThan">
      <formula>2000</formula>
    </cfRule>
    <cfRule type="cellIs" dxfId="71" priority="32" operator="notBetween">
      <formula>2000</formula>
      <formula>10000</formula>
    </cfRule>
  </conditionalFormatting>
  <conditionalFormatting sqref="K24:K33">
    <cfRule type="expression" dxfId="70" priority="4">
      <formula>AND(OR(D24&gt;0,E24&gt;0,F24&gt;0),K24=0)</formula>
    </cfRule>
    <cfRule type="expression" dxfId="69" priority="17">
      <formula>OR(AND(N24="Power T",OR(K24=220)))</formula>
    </cfRule>
    <cfRule type="expression" dxfId="68" priority="18">
      <formula>OR(AND(N24="Power T",OR(K24=50)),AND(N24="Power S",OR(K24=220,K24=250)),AND(N24="Perform R",OR(K24=50,K24=220,K24=250)),AND(N24="Perform C",OR(K24=220,K24=250)))</formula>
    </cfRule>
    <cfRule type="expression" dxfId="67" priority="19">
      <formula>NOT(OR(K24=50,K24=60,K24=80,K24=100,K24=120,K24=133,K24=150,K24=172,K24=200,K24=220,K24=240,K24=250))</formula>
    </cfRule>
  </conditionalFormatting>
  <conditionalFormatting sqref="L24:L33">
    <cfRule type="expression" dxfId="66" priority="7">
      <formula>AND(OR(D24&gt;0,E24&gt;0,F24&gt;0),L24=0)</formula>
    </cfRule>
    <cfRule type="cellIs" dxfId="65" priority="46" operator="notBetween">
      <formula>600</formula>
      <formula>1200</formula>
    </cfRule>
  </conditionalFormatting>
  <conditionalFormatting sqref="M24:M33">
    <cfRule type="expression" dxfId="64" priority="15">
      <formula>NOT(OR(M24="FTV",M24=""))</formula>
    </cfRule>
  </conditionalFormatting>
  <conditionalFormatting sqref="N24:N33">
    <cfRule type="expression" dxfId="63" priority="12">
      <formula>OR(AND(N24="Power T",OR(K24=220)))</formula>
    </cfRule>
    <cfRule type="expression" dxfId="62" priority="13">
      <formula>OR(AND(N24="Power T",OR(K24=50)),AND(N24="Power S",OR(K24=220,K24=250)),AND(N24="Perform R",OR(K24=50,K24=220,K24=250)),AND(N24="Perform C",OR(K24=220,K24=250)))</formula>
    </cfRule>
    <cfRule type="expression" dxfId="61" priority="14">
      <formula>NOT(OR(N24="Power T",N24="Power S",N24="Perform R",N24="Perform C"))</formula>
    </cfRule>
  </conditionalFormatting>
  <conditionalFormatting sqref="P24:P33 T24:T33">
    <cfRule type="expression" dxfId="60" priority="23">
      <formula>NOT(OR(P24="SP 25",P24="SP 25",P24="PVDF 25",P24="PVDF 35",P24="PUR 50",P24="PVCF 150",P24="HPS 200",P24="PRISMA",P24="PRISMA ELEMENTS",P24="Inox 304",P24="Inox 316L",P24="Inox 316"))</formula>
    </cfRule>
  </conditionalFormatting>
  <conditionalFormatting sqref="R24:R33">
    <cfRule type="expression" dxfId="59" priority="44">
      <formula>NOT(OR(R24="M",R24="M8"))</formula>
    </cfRule>
  </conditionalFormatting>
  <conditionalFormatting sqref="V24:V33">
    <cfRule type="expression" dxfId="58" priority="43">
      <formula>NOT(OR(V24="S",V24="V",V24="V2",V24="G",V24="M2"))</formula>
    </cfRule>
  </conditionalFormatting>
  <conditionalFormatting sqref="Y33">
    <cfRule type="expression" dxfId="57" priority="1">
      <formula>OR(Y33="")</formula>
    </cfRule>
  </conditionalFormatting>
  <dataValidations count="17">
    <dataValidation type="whole" errorStyle="information" allowBlank="1" errorTitle="Wrong length" error="Insert length (whole number)_x000a_2000 to 8000 mm" sqref="J24 J33" xr:uid="{4465AA2D-6D67-4F5A-89B1-C242EC881C64}">
      <formula1>2000</formula1>
      <formula2>10000</formula2>
    </dataValidation>
    <dataValidation type="list" allowBlank="1" sqref="B65 K24:K33" xr:uid="{001EB016-234A-449F-91E1-73F779D7EBBA}">
      <formula1>"50,60,80,100,120,133,150,172,200,220,240,250"</formula1>
    </dataValidation>
    <dataValidation type="whole" allowBlank="1" showInputMessage="1" showErrorMessage="1" sqref="G65" xr:uid="{7F0442E3-49F9-4A35-9B52-7505B0F44DD2}">
      <formula1>600</formula1>
      <formula2>1200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1200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4:V33" xr:uid="{0B88E558-0538-4B29-B808-DF83E1C95A34}">
      <formula1>"S,V,V2,G,M2"</formula1>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T24:T33 P24:P33" xr:uid="{39178C76-67A1-4927-AA38-BD76858D1ECC}">
      <formula1>"SP 25,SP 25,PVDF 25,PVDF 35,PUR 50,PVCF 150,HPS 200,PRISMA,PRISMA ELEMENTS,Inox 304,Inox 316L,Inox 316"</formula1>
    </dataValidation>
    <dataValidation type="list" allowBlank="1" sqref="M24:M32" xr:uid="{482725EF-7586-45CE-9865-15D8E980CA55}">
      <formula1>"FTV"</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howInputMessage="1" showErrorMessage="1" sqref="Y24:Y33" xr:uid="{A9DB3AB2-480D-40C3-A961-BE6DC2ED7889}">
      <formula1>"Priority A, Priority B, Priority C"</formula1>
    </dataValidation>
  </dataValidations>
  <hyperlinks>
    <hyperlink ref="B55" r:id="rId1" tooltip="Download" display="https://www.trimo-group.com/files/downloads/Trimoterm Fireproof Panels Brochure.pdf" xr:uid="{5BD8777C-CF1B-4E72-8E95-8D7E1CFC0550}"/>
    <hyperlink ref="B57" r:id="rId2" display="pack" xr:uid="{43B30F94-348D-43F8-B468-0F63A55E7642}"/>
    <hyperlink ref="B53" r:id="rId3" tooltip="Download" display="https://www.trimo-group.com/files/downloads/Trimoterm Technical Specification.pdf" xr:uid="{0A7FB937-95A1-421E-9251-18C536419059}"/>
    <hyperlink ref="B54" r:id="rId4" xr:uid="{810A3588-4871-4385-A276-1799C9A26435}"/>
  </hyperlinks>
  <pageMargins left="0.39370078740157483" right="0.39370078740157483" top="0.39370078740157483" bottom="0.39370078740157483" header="0.31496062992125984" footer="0.31496062992125984"/>
  <pageSetup paperSize="9" scale="44" pageOrder="overThenDown" orientation="landscape" r:id="rId5"/>
  <ignoredErrors>
    <ignoredError sqref="A2:B2 A20:XFD20 A15:P15 T15:XFD15 A16:P16 T16:XFD18 A41:XFD41 B40:J40 L40:XFD40 A52:XFD52 A50:J50 L50:XFD50 A4:XFD4 A3:B3 D3 F3:XFD3 C56:XFD56 C53:XFD53 C54:XFD54 C55:XFD55 A58:XFD59 C57:XFD57 A39:XFD39 B38:XFD38 A49 A45 D45:XFD45 A46 D46:XFD46 A47 D47:XFD47 A48 D48:XFD48 D49:XFD49 A44:XFD44 B42:XFD42 A1:B1 D1:XFD1 A10:XFD11 B5:XFD5 B6:XFD6 B7:XFD7 B8:XFD8 B9:XFD9 B14:XFD14 B12:XFD12 B13:XFD13 A18:P18 B17:P17 A22:XFD22 B21:C21 K21:L21 N21 A35:XFD37 P21:R21 T21:V21 Z21:XFD21 Z23:XFD23 A24:L24 N24:XFD24 A25:L25 N25:XFD25 A26:L26 N26:XFD26 A27:L27 N27:XFD27 A28:L28 N28:XFD28 A29:L29 N29:XFD29 A30:L30 N30:XFD30 A31:L31 N31:XFD31 A32:L32 N32:XFD32 C33:L33 O33 S33 X33 Z33:XFD33 A34:V34 X34:XFD34 B43:XFD43 B51:XFD51 E21:I21 A65:XFD65 A64 H64:XFD64 A68:XFD1048576 A66 C66:XFD66 A67 C67:XFD67 D2:XFD2 A61:XFD61 B60:XFD60 A63:XFD63 B62:XFD62 A19:P19 T19:XFD19"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22" id="{00000000-000E-0000-0700-000014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9" id="{EEFB86C6-8B59-443A-9B8A-7CCC4DE84F79}">
            <xm:f>COUNTIF(List_Values!$A$2:$A$11,S24)=0</xm:f>
            <x14:dxf>
              <fill>
                <patternFill>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00AB9B1F-5D8D-4D1A-B0BB-7599AA4307CB}">
          <x14:formula1>
            <xm:f>List_Values!$A$2:$A$11</xm:f>
          </x14:formula1>
          <xm:sqref>S24:S33 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C7CA-440C-45DE-BA09-D0630B1B7ADF}">
  <sheetPr codeName="Sheet9"/>
  <dimension ref="A1:H50"/>
  <sheetViews>
    <sheetView topLeftCell="A34" workbookViewId="0">
      <selection activeCell="C10" sqref="C10"/>
    </sheetView>
  </sheetViews>
  <sheetFormatPr defaultRowHeight="14.25" x14ac:dyDescent="0.2"/>
  <cols>
    <col min="1" max="1" width="18.875" customWidth="1"/>
    <col min="4" max="4" width="19.125" customWidth="1"/>
    <col min="5" max="5" width="25.625" customWidth="1"/>
  </cols>
  <sheetData>
    <row r="1" spans="1:5" x14ac:dyDescent="0.2">
      <c r="A1" t="s">
        <v>27</v>
      </c>
    </row>
    <row r="2" spans="1:5" ht="19.5" customHeight="1" thickBot="1" x14ac:dyDescent="0.25">
      <c r="A2">
        <v>0.45</v>
      </c>
      <c r="D2" t="s">
        <v>41</v>
      </c>
    </row>
    <row r="3" spans="1:5" ht="19.5" customHeight="1" thickBot="1" x14ac:dyDescent="0.25">
      <c r="A3">
        <v>0.5</v>
      </c>
      <c r="D3" s="91" t="s">
        <v>29</v>
      </c>
      <c r="E3" s="92" t="s">
        <v>47</v>
      </c>
    </row>
    <row r="4" spans="1:5" ht="19.5" customHeight="1" thickBot="1" x14ac:dyDescent="0.25">
      <c r="A4">
        <v>0.55000000000000004</v>
      </c>
      <c r="D4" s="91" t="s">
        <v>42</v>
      </c>
      <c r="E4" s="92" t="s">
        <v>48</v>
      </c>
    </row>
    <row r="5" spans="1:5" ht="19.5" customHeight="1" thickBot="1" x14ac:dyDescent="0.25">
      <c r="A5">
        <v>0.6</v>
      </c>
      <c r="D5" s="91" t="s">
        <v>43</v>
      </c>
      <c r="E5" s="92" t="s">
        <v>49</v>
      </c>
    </row>
    <row r="6" spans="1:5" ht="19.5" customHeight="1" thickBot="1" x14ac:dyDescent="0.25">
      <c r="A6">
        <v>0.63</v>
      </c>
      <c r="D6" s="91" t="s">
        <v>44</v>
      </c>
      <c r="E6" s="92" t="s">
        <v>38</v>
      </c>
    </row>
    <row r="7" spans="1:5" ht="19.5" customHeight="1" thickBot="1" x14ac:dyDescent="0.25">
      <c r="A7">
        <v>0.65</v>
      </c>
      <c r="D7" s="91" t="s">
        <v>45</v>
      </c>
      <c r="E7" s="92" t="s">
        <v>50</v>
      </c>
    </row>
    <row r="8" spans="1:5" ht="19.5" customHeight="1" thickBot="1" x14ac:dyDescent="0.25">
      <c r="A8">
        <v>0.67500000000000004</v>
      </c>
      <c r="D8" s="91" t="s">
        <v>46</v>
      </c>
      <c r="E8" s="92" t="s">
        <v>51</v>
      </c>
    </row>
    <row r="9" spans="1:5" ht="19.5" customHeight="1" x14ac:dyDescent="0.2">
      <c r="A9">
        <v>0.7</v>
      </c>
    </row>
    <row r="10" spans="1:5" ht="19.5" customHeight="1" thickBot="1" x14ac:dyDescent="0.25">
      <c r="A10">
        <v>0.75</v>
      </c>
      <c r="D10" t="s">
        <v>52</v>
      </c>
    </row>
    <row r="11" spans="1:5" ht="19.5" customHeight="1" thickBot="1" x14ac:dyDescent="0.25">
      <c r="A11">
        <v>0.8</v>
      </c>
      <c r="D11" s="91" t="s">
        <v>29</v>
      </c>
      <c r="E11" s="92" t="s">
        <v>47</v>
      </c>
    </row>
    <row r="12" spans="1:5" ht="19.5" customHeight="1" thickBot="1" x14ac:dyDescent="0.25">
      <c r="D12" s="91" t="s">
        <v>53</v>
      </c>
      <c r="E12" s="92" t="s">
        <v>55</v>
      </c>
    </row>
    <row r="13" spans="1:5" ht="19.5" customHeight="1" thickBot="1" x14ac:dyDescent="0.25">
      <c r="D13" s="91" t="s">
        <v>54</v>
      </c>
      <c r="E13" s="92" t="s">
        <v>49</v>
      </c>
    </row>
    <row r="14" spans="1:5" ht="19.5" customHeight="1" thickBot="1" x14ac:dyDescent="0.25">
      <c r="D14" s="91" t="s">
        <v>56</v>
      </c>
      <c r="E14" s="92" t="s">
        <v>59</v>
      </c>
    </row>
    <row r="15" spans="1:5" ht="19.5" customHeight="1" thickBot="1" x14ac:dyDescent="0.25">
      <c r="D15" s="91" t="s">
        <v>57</v>
      </c>
      <c r="E15" s="92" t="s">
        <v>38</v>
      </c>
    </row>
    <row r="16" spans="1:5" ht="19.5" customHeight="1" thickBot="1" x14ac:dyDescent="0.25">
      <c r="D16" s="91" t="s">
        <v>58</v>
      </c>
      <c r="E16" s="92" t="s">
        <v>50</v>
      </c>
    </row>
    <row r="17" spans="4:5" ht="19.5" customHeight="1" x14ac:dyDescent="0.2"/>
    <row r="18" spans="4:5" ht="19.5" customHeight="1" thickBot="1" x14ac:dyDescent="0.25">
      <c r="D18" t="s">
        <v>31</v>
      </c>
    </row>
    <row r="19" spans="4:5" ht="19.5" customHeight="1" thickBot="1" x14ac:dyDescent="0.25">
      <c r="D19" s="91" t="s">
        <v>29</v>
      </c>
      <c r="E19" s="92" t="s">
        <v>36</v>
      </c>
    </row>
    <row r="20" spans="4:5" ht="19.5" customHeight="1" thickBot="1" x14ac:dyDescent="0.25">
      <c r="D20" s="91" t="s">
        <v>30</v>
      </c>
      <c r="E20" s="92" t="s">
        <v>37</v>
      </c>
    </row>
    <row r="21" spans="4:5" ht="19.5" customHeight="1" thickBot="1" x14ac:dyDescent="0.25">
      <c r="D21" s="91" t="s">
        <v>32</v>
      </c>
      <c r="E21" s="92" t="s">
        <v>38</v>
      </c>
    </row>
    <row r="22" spans="4:5" ht="19.5" customHeight="1" thickBot="1" x14ac:dyDescent="0.25">
      <c r="D22" s="91" t="s">
        <v>33</v>
      </c>
      <c r="E22" s="92" t="s">
        <v>39</v>
      </c>
    </row>
    <row r="23" spans="4:5" ht="19.5" customHeight="1" thickBot="1" x14ac:dyDescent="0.25">
      <c r="D23" s="91" t="s">
        <v>34</v>
      </c>
      <c r="E23" s="92" t="s">
        <v>48</v>
      </c>
    </row>
    <row r="24" spans="4:5" ht="19.5" customHeight="1" thickBot="1" x14ac:dyDescent="0.25">
      <c r="D24" s="91" t="s">
        <v>35</v>
      </c>
      <c r="E24" s="92" t="s">
        <v>40</v>
      </c>
    </row>
    <row r="25" spans="4:5" ht="19.5" customHeight="1" x14ac:dyDescent="0.2"/>
    <row r="26" spans="4:5" ht="19.5" customHeight="1" thickBot="1" x14ac:dyDescent="0.25">
      <c r="D26" t="s">
        <v>60</v>
      </c>
    </row>
    <row r="27" spans="4:5" ht="19.5" customHeight="1" thickBot="1" x14ac:dyDescent="0.25">
      <c r="D27" s="91" t="s">
        <v>29</v>
      </c>
      <c r="E27" s="92" t="s">
        <v>36</v>
      </c>
    </row>
    <row r="28" spans="4:5" ht="19.5" customHeight="1" thickBot="1" x14ac:dyDescent="0.25">
      <c r="D28" s="91" t="s">
        <v>30</v>
      </c>
      <c r="E28" s="92" t="s">
        <v>37</v>
      </c>
    </row>
    <row r="29" spans="4:5" ht="19.5" customHeight="1" thickBot="1" x14ac:dyDescent="0.25">
      <c r="D29" s="91" t="s">
        <v>32</v>
      </c>
      <c r="E29" s="92" t="s">
        <v>38</v>
      </c>
    </row>
    <row r="30" spans="4:5" ht="19.5" customHeight="1" thickBot="1" x14ac:dyDescent="0.25">
      <c r="D30" s="91" t="s">
        <v>33</v>
      </c>
      <c r="E30" s="92" t="s">
        <v>62</v>
      </c>
    </row>
    <row r="31" spans="4:5" ht="19.5" customHeight="1" thickBot="1" x14ac:dyDescent="0.25">
      <c r="D31" s="91" t="s">
        <v>61</v>
      </c>
      <c r="E31" s="92" t="s">
        <v>180</v>
      </c>
    </row>
    <row r="32" spans="4:5" ht="19.5" customHeight="1" x14ac:dyDescent="0.2"/>
    <row r="33" spans="4:5" ht="19.5" customHeight="1" thickBot="1" x14ac:dyDescent="0.25">
      <c r="D33" t="s">
        <v>63</v>
      </c>
    </row>
    <row r="34" spans="4:5" ht="19.5" customHeight="1" thickBot="1" x14ac:dyDescent="0.25">
      <c r="D34" s="91" t="s">
        <v>29</v>
      </c>
      <c r="E34" s="92" t="s">
        <v>47</v>
      </c>
    </row>
    <row r="35" spans="4:5" ht="19.5" customHeight="1" thickBot="1" x14ac:dyDescent="0.25">
      <c r="D35" s="91" t="s">
        <v>64</v>
      </c>
      <c r="E35" s="92" t="s">
        <v>66</v>
      </c>
    </row>
    <row r="36" spans="4:5" ht="19.5" customHeight="1" thickBot="1" x14ac:dyDescent="0.25">
      <c r="D36" s="91" t="s">
        <v>65</v>
      </c>
      <c r="E36" s="92" t="s">
        <v>67</v>
      </c>
    </row>
    <row r="37" spans="4:5" ht="19.5" customHeight="1" thickBot="1" x14ac:dyDescent="0.25">
      <c r="D37" s="91" t="s">
        <v>43</v>
      </c>
      <c r="E37" s="92" t="s">
        <v>40</v>
      </c>
    </row>
    <row r="38" spans="4:5" ht="19.5" customHeight="1" thickBot="1" x14ac:dyDescent="0.25">
      <c r="D38" s="91" t="s">
        <v>32</v>
      </c>
      <c r="E38" s="92" t="s">
        <v>38</v>
      </c>
    </row>
    <row r="39" spans="4:5" ht="19.5" customHeight="1" thickBot="1" x14ac:dyDescent="0.25">
      <c r="D39" s="91" t="s">
        <v>45</v>
      </c>
      <c r="E39" s="92" t="s">
        <v>39</v>
      </c>
    </row>
    <row r="40" spans="4:5" ht="19.5" customHeight="1" x14ac:dyDescent="0.2"/>
    <row r="41" spans="4:5" ht="19.5" customHeight="1" thickBot="1" x14ac:dyDescent="0.25">
      <c r="D41" t="s">
        <v>68</v>
      </c>
    </row>
    <row r="42" spans="4:5" ht="19.5" customHeight="1" thickBot="1" x14ac:dyDescent="0.25">
      <c r="D42" s="91" t="s">
        <v>29</v>
      </c>
      <c r="E42" s="92" t="s">
        <v>69</v>
      </c>
    </row>
    <row r="43" spans="4:5" ht="19.5" customHeight="1" thickBot="1" x14ac:dyDescent="0.25">
      <c r="D43" s="91" t="s">
        <v>65</v>
      </c>
      <c r="E43" s="92" t="s">
        <v>67</v>
      </c>
    </row>
    <row r="44" spans="4:5" ht="19.5" customHeight="1" thickBot="1" x14ac:dyDescent="0.25">
      <c r="D44" s="91" t="s">
        <v>54</v>
      </c>
      <c r="E44" s="92" t="s">
        <v>40</v>
      </c>
    </row>
    <row r="45" spans="4:5" ht="19.5" customHeight="1" thickBot="1" x14ac:dyDescent="0.25">
      <c r="D45" s="91" t="s">
        <v>64</v>
      </c>
      <c r="E45" s="92" t="s">
        <v>71</v>
      </c>
    </row>
    <row r="46" spans="4:5" ht="19.5" customHeight="1" thickBot="1" x14ac:dyDescent="0.25">
      <c r="D46" s="91" t="s">
        <v>56</v>
      </c>
      <c r="E46" s="92" t="s">
        <v>59</v>
      </c>
    </row>
    <row r="47" spans="4:5" ht="19.5" customHeight="1" thickBot="1" x14ac:dyDescent="0.25">
      <c r="D47" s="91" t="s">
        <v>70</v>
      </c>
      <c r="E47" s="92" t="s">
        <v>72</v>
      </c>
    </row>
    <row r="48" spans="4:5" ht="19.5" customHeight="1" x14ac:dyDescent="0.2"/>
    <row r="49" spans="4:8" x14ac:dyDescent="0.2">
      <c r="D49" s="127" t="s">
        <v>87</v>
      </c>
      <c r="E49" s="126" t="s">
        <v>87</v>
      </c>
      <c r="G49" s="128" t="s">
        <v>87</v>
      </c>
      <c r="H49" s="126"/>
    </row>
    <row r="50" spans="4:8" x14ac:dyDescent="0.2">
      <c r="D50" s="127" t="s">
        <v>86</v>
      </c>
      <c r="E50" s="126" t="s">
        <v>88</v>
      </c>
      <c r="G50" s="128" t="s">
        <v>88</v>
      </c>
      <c r="H50" s="126"/>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7</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296348-CC58-45FD-A1D0-23F6C2BCE7A3}">
  <ds:schemaRefs>
    <ds:schemaRef ds:uri="http://schemas.microsoft.com/office/2006/metadata/properties"/>
    <ds:schemaRef ds:uri="http://www.w3.org/XML/1998/namespace"/>
    <ds:schemaRef ds:uri="http://schemas.microsoft.com/office/2006/documentManagement/types"/>
    <ds:schemaRef ds:uri="http://purl.org/dc/elements/1.1/"/>
    <ds:schemaRef ds:uri="7c683f54-c96c-431a-8ee9-ffc9d4834477"/>
    <ds:schemaRef ds:uri="http://purl.org/dc/terms/"/>
    <ds:schemaRef ds:uri="414a4976-b983-4402-a70a-0a53c0b6b294"/>
    <ds:schemaRef ds:uri="http://schemas.openxmlformats.org/package/2006/metadata/core-properties"/>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9D48660F-6997-4B32-9C4C-7DB51673672C}"/>
</file>

<file path=customXml/itemProps3.xml><?xml version="1.0" encoding="utf-8"?>
<ds:datastoreItem xmlns:ds="http://schemas.openxmlformats.org/officeDocument/2006/customXml" ds:itemID="{49515CDC-0F31-4C96-B20D-30D16BA490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Intrucciones</vt:lpstr>
      <vt:lpstr>Panel FTV</vt:lpstr>
      <vt:lpstr>FTV L esquina canto rec (trans)</vt:lpstr>
      <vt:lpstr>FTV U esquina canto rec (trans)</vt:lpstr>
      <vt:lpstr>FTV L esquina (longi)_Canto cor</vt:lpstr>
      <vt:lpstr>FTV L esquina (longi)_Machihemb</vt:lpstr>
      <vt:lpstr>FTV L esq. redondeada (longi)</vt:lpstr>
      <vt:lpstr>FTV U esq. redondeada (longi)</vt:lpstr>
      <vt:lpstr>List_Values</vt:lpstr>
      <vt:lpstr>Updates</vt:lpstr>
      <vt:lpstr>'FTV L esq. redondeada (longi)'!Print_Area</vt:lpstr>
      <vt:lpstr>'FTV L esquina (longi)_Canto cor'!Print_Area</vt:lpstr>
      <vt:lpstr>'FTV L esquina (longi)_Machihemb'!Print_Area</vt:lpstr>
      <vt:lpstr>'FTV L esquina canto rec (trans)'!Print_Area</vt:lpstr>
      <vt:lpstr>'FTV U esq. redondeada (longi)'!Print_Area</vt:lpstr>
      <vt:lpstr>'FTV U esquina canto rec (trans)'!Print_Area</vt:lpstr>
      <vt:lpstr>'Panel FTV'!Print_Area</vt:lpstr>
      <vt:lpstr>'FTV L esquina canto rec (trans)'!Print_Titles</vt:lpstr>
      <vt:lpstr>'Panel FTV'!Print_Titles</vt:lpstr>
    </vt:vector>
  </TitlesOfParts>
  <Company>Trimo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 Cutting List</dc:title>
  <dc:creator>Šantavec Miha</dc:creator>
  <cp:keywords>insulated panel, sandwich panel, fireproof panel</cp:keywords>
  <cp:lastModifiedBy>Matej Jereb</cp:lastModifiedBy>
  <cp:lastPrinted>2026-04-30T06:10:29Z</cp:lastPrinted>
  <dcterms:created xsi:type="dcterms:W3CDTF">2022-02-01T10:32:30Z</dcterms:created>
  <dcterms:modified xsi:type="dcterms:W3CDTF">2026-05-26T09:58:09Z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